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анг!$A$1:$M$27</definedName>
    <definedName name="Print_Area" localSheetId="1">рус!$A$1:$M$26</definedName>
    <definedName name="Print_Area" localSheetId="0">узб!$A$1:$M$26</definedName>
    <definedName name="_xlnm.Print_Area" localSheetId="2">анг!$A$1:$M$26</definedName>
    <definedName name="_xlnm.Print_Area" localSheetId="1">рус!$A$1:$M$26</definedName>
    <definedName name="_xlnm.Print_Area" localSheetId="0">узб!$A$1:$M$26</definedName>
  </definedNames>
  <calcPr calcId="144525" iterate="1"/>
</workbook>
</file>

<file path=xl/calcChain.xml><?xml version="1.0" encoding="utf-8"?>
<calcChain xmlns="http://schemas.openxmlformats.org/spreadsheetml/2006/main">
  <c r="M26" i="2" l="1"/>
  <c r="N26" i="2" s="1"/>
  <c r="B25" i="2"/>
  <c r="C25" i="2"/>
  <c r="D25" i="2"/>
  <c r="E25" i="2"/>
  <c r="F25" i="2"/>
  <c r="G25" i="2"/>
  <c r="H25" i="2"/>
  <c r="I25" i="2"/>
  <c r="J25" i="2"/>
  <c r="K25" i="2"/>
  <c r="L25" i="2"/>
  <c r="M25" i="2"/>
  <c r="A25" i="2"/>
  <c r="M26" i="3"/>
  <c r="M25" i="3"/>
  <c r="L25" i="3"/>
  <c r="K25" i="3"/>
  <c r="J25" i="3"/>
  <c r="I25" i="3"/>
  <c r="H25" i="3"/>
  <c r="G25" i="3"/>
  <c r="F25" i="3"/>
  <c r="C25" i="3"/>
  <c r="D25" i="3"/>
  <c r="E25" i="3"/>
  <c r="B25" i="3"/>
  <c r="A25" i="3"/>
  <c r="F24" i="1" l="1"/>
  <c r="F25" i="1"/>
  <c r="H25" i="1" l="1"/>
  <c r="J25" i="1" s="1"/>
  <c r="M25" i="1" s="1"/>
  <c r="M26" i="1" s="1"/>
  <c r="M30" i="1" l="1"/>
  <c r="M24" i="2"/>
  <c r="A24" i="3"/>
  <c r="C24" i="3"/>
  <c r="C24" i="2" s="1"/>
  <c r="D24" i="3"/>
  <c r="D24" i="2" s="1"/>
  <c r="E24" i="3"/>
  <c r="E24" i="2" s="1"/>
  <c r="F24" i="3"/>
  <c r="F24" i="2" s="1"/>
  <c r="G24" i="3"/>
  <c r="G24" i="2" s="1"/>
  <c r="I24" i="3"/>
  <c r="I24" i="2" s="1"/>
  <c r="L24" i="3"/>
  <c r="L24" i="2" s="1"/>
  <c r="M24" i="3"/>
  <c r="H24" i="1" l="1"/>
  <c r="J24" i="1" l="1"/>
  <c r="H24" i="3"/>
  <c r="H24" i="2" s="1"/>
  <c r="M21" i="2"/>
  <c r="M22" i="2"/>
  <c r="M20" i="2"/>
  <c r="M21" i="3"/>
  <c r="M22" i="3"/>
  <c r="M20" i="3"/>
  <c r="M23" i="2"/>
  <c r="J24" i="3" l="1"/>
  <c r="J24" i="2" s="1"/>
  <c r="K24" i="1"/>
  <c r="K24" i="3" s="1"/>
  <c r="K24" i="2" s="1"/>
  <c r="M23" i="3"/>
  <c r="L23" i="3"/>
  <c r="L23" i="2" s="1"/>
  <c r="I23" i="3"/>
  <c r="I23" i="2" s="1"/>
  <c r="G23" i="3"/>
  <c r="G23" i="2" s="1"/>
  <c r="E23" i="3"/>
  <c r="E23" i="2" s="1"/>
  <c r="D23" i="3"/>
  <c r="D23" i="2" s="1"/>
  <c r="C23" i="3"/>
  <c r="C23" i="2" s="1"/>
  <c r="A23" i="3"/>
  <c r="H23" i="1" l="1"/>
  <c r="F23" i="1"/>
  <c r="F23" i="3" s="1"/>
  <c r="F23" i="2" s="1"/>
  <c r="J23" i="1" l="1"/>
  <c r="K23" i="1" s="1"/>
  <c r="H23" i="3"/>
  <c r="H23" i="2" s="1"/>
  <c r="H22" i="2"/>
  <c r="J22" i="2" s="1"/>
  <c r="K22" i="2" s="1"/>
  <c r="F22" i="2"/>
  <c r="H21" i="2"/>
  <c r="J21" i="2" s="1"/>
  <c r="K21" i="2" s="1"/>
  <c r="F21" i="2"/>
  <c r="H20" i="2"/>
  <c r="J20" i="2" s="1"/>
  <c r="K20" i="2" s="1"/>
  <c r="F20" i="2"/>
  <c r="H19" i="2"/>
  <c r="J19" i="2" s="1"/>
  <c r="K19" i="2" s="1"/>
  <c r="F19" i="2"/>
  <c r="H22" i="3"/>
  <c r="J22" i="3" s="1"/>
  <c r="K22" i="3" s="1"/>
  <c r="F22" i="3"/>
  <c r="H21" i="3"/>
  <c r="J21" i="3" s="1"/>
  <c r="K21" i="3" s="1"/>
  <c r="F21" i="3"/>
  <c r="H20" i="3"/>
  <c r="J20" i="3" s="1"/>
  <c r="K20" i="3" s="1"/>
  <c r="F20" i="3"/>
  <c r="H19" i="3"/>
  <c r="L19" i="3" s="1"/>
  <c r="F19" i="3"/>
  <c r="N22" i="3"/>
  <c r="H22" i="1"/>
  <c r="J22" i="1" s="1"/>
  <c r="K22" i="1" s="1"/>
  <c r="F22" i="1"/>
  <c r="N20" i="3"/>
  <c r="N21" i="3"/>
  <c r="K23" i="3" l="1"/>
  <c r="K23" i="2" s="1"/>
  <c r="J23" i="3"/>
  <c r="J23" i="2" s="1"/>
  <c r="J19" i="3"/>
  <c r="K19" i="3" s="1"/>
  <c r="L19" i="2"/>
  <c r="H21" i="1"/>
  <c r="J21" i="1" s="1"/>
  <c r="K21" i="1" s="1"/>
  <c r="F21" i="1"/>
  <c r="H20" i="1"/>
  <c r="J20" i="1" s="1"/>
  <c r="K20" i="1" s="1"/>
  <c r="F20" i="1"/>
  <c r="H19" i="1"/>
  <c r="J19" i="1" s="1"/>
  <c r="K19" i="1" s="1"/>
  <c r="F19" i="1"/>
  <c r="L19" i="1" l="1"/>
  <c r="N19" i="3" l="1"/>
  <c r="H18" i="3" l="1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H10" i="3"/>
  <c r="I10" i="3" s="1"/>
  <c r="C10" i="3"/>
  <c r="I14" i="3" l="1"/>
  <c r="J14" i="3" s="1"/>
  <c r="K14" i="3" s="1"/>
  <c r="I11" i="3"/>
  <c r="J11" i="3" s="1"/>
  <c r="K11" i="3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 s="1"/>
  <c r="C11" i="2"/>
  <c r="H11" i="2"/>
  <c r="I11" i="2" s="1"/>
  <c r="C12" i="2"/>
  <c r="H12" i="2"/>
  <c r="L12" i="2" s="1"/>
  <c r="F13" i="2"/>
  <c r="C13" i="2" s="1"/>
  <c r="H13" i="2"/>
  <c r="L13" i="2" s="1"/>
  <c r="F14" i="2"/>
  <c r="C14" i="2" s="1"/>
  <c r="H14" i="2"/>
  <c r="L14" i="2" s="1"/>
  <c r="F15" i="2"/>
  <c r="C15" i="2" s="1"/>
  <c r="H15" i="2"/>
  <c r="I15" i="2" s="1"/>
  <c r="J15" i="2" s="1"/>
  <c r="C16" i="2"/>
  <c r="H16" i="2"/>
  <c r="L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I16" i="2"/>
  <c r="J16" i="2" s="1"/>
  <c r="K16" i="2" s="1"/>
  <c r="L15" i="2"/>
  <c r="I14" i="2"/>
  <c r="J14" i="2" s="1"/>
  <c r="K14" i="2" s="1"/>
  <c r="J11" i="2"/>
  <c r="K11" i="2" s="1"/>
  <c r="L11" i="2"/>
  <c r="J10" i="2"/>
  <c r="K10" i="2" s="1"/>
  <c r="L10" i="2"/>
  <c r="I17" i="2"/>
  <c r="J17" i="2" s="1"/>
  <c r="K17" i="2" s="1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H13" i="1"/>
  <c r="I13" i="1" s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<sst xmlns="http://schemas.openxmlformats.org/spreadsheetml/2006/main" count="138" uniqueCount="129">
  <si>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</si>
  <si>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</si>
  <si>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</si>
  <si>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</si>
  <si>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</si>
  <si>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</si>
  <si>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</si>
  <si>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</si>
  <si>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</si>
  <si>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</si>
  <si>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</si>
  <si>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</si>
  <si>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</si>
  <si>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</si>
  <si>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</si>
  <si>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</si>
  <si>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</si>
  <si>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</si>
  <si>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</si>
  <si>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</si>
  <si>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</si>
  <si>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</si>
  <si>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</si>
  <si>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</si>
  <si>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</si>
  <si>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</si>
  <si>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</si>
  <si>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</si>
  <si>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</si>
  <si>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</si>
  <si>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</si>
  <si>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</si>
  <si>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</si>
  <si>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</si>
  <si>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</si>
  <si>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</si>
  <si>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</si>
  <si>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</si>
  <si>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</si>
  <si>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</si>
  <si>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</si>
  <si>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</si>
  <si>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</si>
  <si>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</si>
  <si>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</si>
  <si>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</si>
  <si>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</si>
  <si>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</si>
  <si>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</si>
  <si>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</si>
  <si>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</si>
  <si>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</si>
  <si>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</si>
  <si>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</si>
  <si>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</si>
  <si>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</si>
  <si>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</si>
  <si>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</si>
  <si>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</si>
  <si>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</si>
  <si>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</si>
  <si>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</si>
  <si>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</si>
  <si>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</si>
  <si>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</si>
  <si>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</si>
  <si>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</si>
  <si>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</si>
  <si>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</si>
  <si>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</si>
  <si>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</si>
  <si>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</si>
  <si>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</si>
  <si>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</si>
  <si>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</si>
  <si>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</si>
  <si>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</si>
  <si>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</si>
  <si>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</si>
  <si>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</si>
  <si>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</si>
  <si>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</si>
  <si>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</si>
  <si>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</si>
  <si>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</si>
  <si>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</si>
  <si>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</si>
  <si>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</si>
  <si>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</si>
  <si>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</si>
  <si>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</si>
  <si>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</si>
  <si>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</si>
  <si>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</si>
  <si>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</si>
  <si>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</si>
  <si>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</si>
  <si>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</si>
  <si>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</si>
  <si>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</si>
  <si>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</si>
  <si>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</si>
  <si>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</si>
  <si>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</si>
  <si>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</si>
  <si>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</si>
  <si>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</si>
  <si>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</si>
  <si>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</si>
  <si>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</si>
  <si>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</si>
  <si>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</si>
  <si>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</si>
  <si>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</si>
  <si>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</si>
  <si>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>Невостребованные  дивиденды и дивиденды к выплате на 1 января 2023 года</t>
  </si>
  <si>
    <t xml:space="preserve"> 21.06.2023 йил</t>
  </si>
  <si>
    <t>Умумий йигилиш 2023 йил 27 июнь</t>
  </si>
  <si>
    <t>Общее собрание 2023 год 27 июня</t>
  </si>
  <si>
    <t>General Meeting 2023 June 27</t>
  </si>
  <si>
    <t xml:space="preserve"> About the received net profit distribution and payment of divedends on the results of 2009-2022 by JSC "BIOKIMYO" </t>
  </si>
  <si>
    <t xml:space="preserve">  "BIOKIMYO" АЖ  томонидан 2009-2023 йиллар якуни бўйича олинган</t>
  </si>
  <si>
    <t>Умумий йигилиш 2024 йил 18 июнь</t>
  </si>
  <si>
    <t>2024 йил 1июль холатига талаб килиб олинмаган, жамиятга кайтарилган хамда тўланадиган дивиденд миқдори</t>
  </si>
  <si>
    <t>о распределении чистой прибыли и выплат дивидендов по итогам 2009-2023 годов по АО  "BIOKIMYO"</t>
  </si>
  <si>
    <t>на 1 июля 2024 года</t>
  </si>
  <si>
    <t>General Meeting 2024 June 18</t>
  </si>
  <si>
    <t>2024 йил 1 октябрь холатига</t>
  </si>
  <si>
    <t>Умумий йигилиш 2024 йил 26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</si>
</sst>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8"/>
      <name val="Arial"/>
      <family val="2"/>
    </font>
    <font>
      <sz val="10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0" fillId="3" borderId="3" xfId="2" applyNumberFormat="1" applyFont="1" applyFill="1" applyBorder="1" applyAlignment="1">
      <alignment horizontal="right" vertical="top"/>
    </xf>
    <xf numFmtId="4" fontId="7" fillId="0" borderId="0" xfId="0" applyNumberFormat="1" applyFont="1" applyAlignment="1">
      <alignment horizontal="center" vertical="center" wrapText="1"/>
    </xf>
    <xf numFmtId="3" fontId="10" fillId="3" borderId="4" xfId="2" applyNumberFormat="1" applyFont="1" applyFill="1" applyBorder="1" applyAlignment="1">
      <alignment horizontal="right" vertical="top"/>
    </xf>
    <xf numFmtId="4" fontId="10" fillId="3" borderId="4" xfId="2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узб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1"/>
  <sheetViews>
    <sheetView tabSelected="1" view="pageBreakPreview" topLeftCell="A9" zoomScaleNormal="100" zoomScaleSheetLayoutView="100" workbookViewId="0">
      <selection activeCell="O13" sqref="O13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4.7109375" style="3" customWidth="1"/>
    <col min="8" max="8" width="13.7109375" style="3" customWidth="1"/>
    <col min="9" max="9" width="15.85546875" style="3" customWidth="1"/>
    <col min="10" max="10" width="13.7109375" style="3" customWidth="1"/>
    <col min="11" max="12" width="13" style="3" customWidth="1"/>
    <col min="13" max="13" width="16.710937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7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8" s="1" customFormat="1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8" s="2" customFormat="1" ht="15.7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 x14ac:dyDescent="0.2">
      <c r="B4" s="3" t="s">
        <v>127</v>
      </c>
    </row>
    <row r="5" spans="1:18" x14ac:dyDescent="0.2">
      <c r="K5" s="38" t="s">
        <v>2</v>
      </c>
      <c r="L5" s="38"/>
      <c r="M5" s="38"/>
      <c r="R5" s="4"/>
    </row>
    <row r="6" spans="1:18" s="5" customFormat="1" ht="13.7" customHeight="1" x14ac:dyDescent="0.2">
      <c r="A6" s="39" t="s">
        <v>3</v>
      </c>
      <c r="B6" s="39" t="s">
        <v>4</v>
      </c>
      <c r="C6" s="39" t="s">
        <v>5</v>
      </c>
      <c r="D6" s="40" t="s">
        <v>6</v>
      </c>
      <c r="E6" s="40"/>
      <c r="F6" s="40"/>
      <c r="G6" s="39" t="s">
        <v>7</v>
      </c>
      <c r="H6" s="40" t="s">
        <v>8</v>
      </c>
      <c r="I6" s="40"/>
      <c r="J6" s="40"/>
      <c r="K6" s="40"/>
      <c r="L6" s="40"/>
      <c r="M6" s="40"/>
    </row>
    <row r="7" spans="1:18" s="5" customFormat="1" ht="25.5" customHeight="1" x14ac:dyDescent="0.2">
      <c r="A7" s="39"/>
      <c r="B7" s="39"/>
      <c r="C7" s="39"/>
      <c r="D7" s="39" t="s">
        <v>9</v>
      </c>
      <c r="E7" s="39" t="s">
        <v>10</v>
      </c>
      <c r="F7" s="39" t="s">
        <v>11</v>
      </c>
      <c r="G7" s="39"/>
      <c r="H7" s="39" t="s">
        <v>12</v>
      </c>
      <c r="I7" s="39" t="s">
        <v>13</v>
      </c>
      <c r="J7" s="39" t="s">
        <v>14</v>
      </c>
      <c r="K7" s="39" t="s">
        <v>15</v>
      </c>
      <c r="L7" s="39" t="s">
        <v>30</v>
      </c>
      <c r="M7" s="39" t="s">
        <v>123</v>
      </c>
    </row>
    <row r="8" spans="1:18" s="5" customForma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8" s="5" customFormat="1" ht="81.7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8" ht="38.25" x14ac:dyDescent="0.2">
      <c r="A10" s="2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2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2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2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2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2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2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 x14ac:dyDescent="0.2">
      <c r="A17" s="2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 x14ac:dyDescent="0.2">
      <c r="A18" s="2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5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 x14ac:dyDescent="0.2">
      <c r="A19" s="2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 x14ac:dyDescent="0.2">
      <c r="A20" s="2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/>
      <c r="Q20" s="28">
        <v>1435461600</v>
      </c>
    </row>
    <row r="21" spans="1:17" s="7" customFormat="1" ht="25.5" x14ac:dyDescent="0.2">
      <c r="A21" s="2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J21-M21</f>
        <v>16446394933</v>
      </c>
      <c r="L21" s="12">
        <v>6140</v>
      </c>
      <c r="M21" s="12">
        <v>184422268</v>
      </c>
    </row>
    <row r="22" spans="1:17" s="7" customFormat="1" ht="38.25" x14ac:dyDescent="0.2">
      <c r="A22" s="27">
        <v>2021</v>
      </c>
      <c r="B22" s="16" t="s">
        <v>111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112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 t="shared" ref="K22:K24" si="16">J22-M22</f>
        <v>16815516087.5</v>
      </c>
      <c r="L22" s="12">
        <v>6175</v>
      </c>
      <c r="M22" s="12">
        <v>221330525</v>
      </c>
      <c r="Q22" s="35">
        <v>184422268</v>
      </c>
    </row>
    <row r="23" spans="1:17" s="7" customFormat="1" ht="25.5" x14ac:dyDescent="0.2">
      <c r="A23" s="27">
        <v>2022</v>
      </c>
      <c r="B23" s="16" t="s">
        <v>117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116</v>
      </c>
      <c r="H23" s="12">
        <f t="shared" ref="H23" si="17">D23</f>
        <v>14568864000</v>
      </c>
      <c r="I23" s="12">
        <v>498862365</v>
      </c>
      <c r="J23" s="12">
        <f t="shared" ref="J23:J24" si="18">H23-I23</f>
        <v>14070001635</v>
      </c>
      <c r="K23" s="12">
        <f t="shared" si="16"/>
        <v>13840051961.32</v>
      </c>
      <c r="L23" s="12">
        <v>2550</v>
      </c>
      <c r="M23" s="12">
        <v>229949673.68000001</v>
      </c>
    </row>
    <row r="24" spans="1:17" s="7" customFormat="1" ht="25.5" x14ac:dyDescent="0.2">
      <c r="A24" s="27">
        <v>2023</v>
      </c>
      <c r="B24" s="16" t="s">
        <v>122</v>
      </c>
      <c r="C24" s="29">
        <v>45035199928.360001</v>
      </c>
      <c r="D24" s="30">
        <v>13711872000</v>
      </c>
      <c r="E24" s="14"/>
      <c r="F24" s="14">
        <f t="shared" si="9"/>
        <v>31323327928.360001</v>
      </c>
      <c r="G24" s="13">
        <v>45455</v>
      </c>
      <c r="H24" s="12">
        <f>D24</f>
        <v>13711872000</v>
      </c>
      <c r="I24" s="12">
        <v>470414760</v>
      </c>
      <c r="J24" s="12">
        <f t="shared" si="18"/>
        <v>13241457240</v>
      </c>
      <c r="K24" s="12">
        <f t="shared" si="16"/>
        <v>13022684840</v>
      </c>
      <c r="L24" s="12">
        <v>2400</v>
      </c>
      <c r="M24" s="12">
        <v>218772400</v>
      </c>
    </row>
    <row r="25" spans="1:17" s="7" customFormat="1" ht="25.5" x14ac:dyDescent="0.2">
      <c r="A25" s="27">
        <v>2024</v>
      </c>
      <c r="B25" s="16" t="s">
        <v>128</v>
      </c>
      <c r="C25" s="29">
        <v>31978705192.84</v>
      </c>
      <c r="D25" s="30">
        <v>5713280000</v>
      </c>
      <c r="E25" s="14"/>
      <c r="F25" s="14">
        <f t="shared" si="9"/>
        <v>26265425192.84</v>
      </c>
      <c r="G25" s="13">
        <v>45828</v>
      </c>
      <c r="H25" s="12">
        <f>D25</f>
        <v>5713280000</v>
      </c>
      <c r="I25" s="12">
        <v>195955450</v>
      </c>
      <c r="J25" s="12">
        <f t="shared" ref="J25" si="19">H25-I25</f>
        <v>5517324550</v>
      </c>
      <c r="K25" s="12">
        <v>620000000</v>
      </c>
      <c r="L25" s="12">
        <v>1000</v>
      </c>
      <c r="M25" s="12">
        <f>J25-K25</f>
        <v>4897324550</v>
      </c>
    </row>
    <row r="26" spans="1:17" s="7" customFormat="1" ht="15" customHeight="1" x14ac:dyDescent="0.25">
      <c r="A26" s="20"/>
      <c r="B26" s="21" t="s">
        <v>107</v>
      </c>
      <c r="C26" s="20"/>
      <c r="D26" s="20"/>
      <c r="E26" s="20"/>
      <c r="F26" s="20"/>
      <c r="G26" s="20"/>
      <c r="H26" s="20"/>
      <c r="I26" s="41"/>
      <c r="J26" s="41"/>
      <c r="K26" s="20"/>
      <c r="L26" s="20"/>
      <c r="M26" s="26">
        <f>SUM(M10:M25)</f>
        <v>5751799416.6800003</v>
      </c>
    </row>
    <row r="27" spans="1:17" s="7" customFormat="1" ht="15.75" x14ac:dyDescent="0.25">
      <c r="B27" s="8"/>
    </row>
    <row r="28" spans="1:17" s="7" customFormat="1" ht="15.75" customHeight="1" x14ac:dyDescent="0.25">
      <c r="B28" s="6"/>
      <c r="I28" s="42"/>
      <c r="J28" s="42"/>
    </row>
    <row r="29" spans="1:17" s="9" customFormat="1" x14ac:dyDescent="0.2">
      <c r="M29" s="33">
        <v>994404378.38999999</v>
      </c>
    </row>
    <row r="30" spans="1:17" s="9" customFormat="1" ht="15.75" x14ac:dyDescent="0.25">
      <c r="B30" s="6"/>
      <c r="C30" s="6"/>
      <c r="D30" s="6"/>
      <c r="I30" s="42"/>
      <c r="J30" s="42"/>
      <c r="M30" s="34">
        <f>M29-M26</f>
        <v>-4757395038.29</v>
      </c>
    </row>
    <row r="35" spans="3:13" x14ac:dyDescent="0.2">
      <c r="C35" s="16"/>
    </row>
    <row r="39" spans="3:13" x14ac:dyDescent="0.2">
      <c r="M39" s="33">
        <v>14468715389.189999</v>
      </c>
    </row>
    <row r="41" spans="3:13" x14ac:dyDescent="0.2">
      <c r="C41" s="35">
        <v>184422268</v>
      </c>
      <c r="D41" s="35">
        <v>221330525</v>
      </c>
      <c r="E41" s="36">
        <v>229949673.68000001</v>
      </c>
      <c r="F41" s="35">
        <v>218772400</v>
      </c>
      <c r="G41" s="35">
        <v>4897324550</v>
      </c>
      <c r="H41" s="36">
        <v>8060981.1799999997</v>
      </c>
      <c r="I41" s="36">
        <v>5759860397.8599997</v>
      </c>
      <c r="M41" s="33">
        <v>249494700</v>
      </c>
    </row>
  </sheetData>
  <mergeCells count="22">
    <mergeCell ref="M7:M9"/>
    <mergeCell ref="I26:J26"/>
    <mergeCell ref="I28:J28"/>
    <mergeCell ref="I30:J30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23622047244094491" right="0.15748031496062992" top="0.35433070866141736" bottom="0.27559055118110237" header="0.2362204724409449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1"/>
  <sheetViews>
    <sheetView view="pageBreakPreview" zoomScaleSheetLayoutView="100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N26" sqref="N26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3.42578125" style="3" customWidth="1"/>
    <col min="8" max="8" width="13.7109375" style="3" customWidth="1"/>
    <col min="9" max="9" width="10.5703125" style="3" customWidth="1"/>
    <col min="10" max="11" width="13.7109375" style="3" customWidth="1"/>
    <col min="12" max="12" width="11.28515625" style="3" customWidth="1"/>
    <col min="13" max="13" width="15.42578125" style="3" customWidth="1"/>
    <col min="14" max="14" width="17.2851562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8" s="1" customFormat="1" ht="22.7" customHeight="1" x14ac:dyDescent="0.25">
      <c r="A2" s="43" t="s">
        <v>124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8" s="1" customFormat="1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8" x14ac:dyDescent="0.2">
      <c r="B4" s="3" t="s">
        <v>125</v>
      </c>
    </row>
    <row r="5" spans="1:18" x14ac:dyDescent="0.2">
      <c r="K5" s="38" t="s">
        <v>61</v>
      </c>
      <c r="L5" s="38"/>
      <c r="M5" s="38"/>
      <c r="R5" s="4"/>
    </row>
    <row r="6" spans="1:18" s="5" customFormat="1" ht="13.7" customHeight="1" x14ac:dyDescent="0.2">
      <c r="A6" s="39" t="s">
        <v>75</v>
      </c>
      <c r="B6" s="39" t="s">
        <v>74</v>
      </c>
      <c r="C6" s="39" t="s">
        <v>64</v>
      </c>
      <c r="D6" s="40" t="s">
        <v>63</v>
      </c>
      <c r="E6" s="40"/>
      <c r="F6" s="40"/>
      <c r="G6" s="39" t="s">
        <v>68</v>
      </c>
      <c r="H6" s="40" t="s">
        <v>62</v>
      </c>
      <c r="I6" s="40"/>
      <c r="J6" s="40"/>
      <c r="K6" s="40"/>
      <c r="L6" s="40"/>
      <c r="M6" s="40"/>
    </row>
    <row r="7" spans="1:18" s="5" customFormat="1" ht="25.5" customHeight="1" x14ac:dyDescent="0.2">
      <c r="A7" s="39"/>
      <c r="B7" s="39"/>
      <c r="C7" s="39"/>
      <c r="D7" s="39" t="s">
        <v>65</v>
      </c>
      <c r="E7" s="39" t="s">
        <v>66</v>
      </c>
      <c r="F7" s="39" t="s">
        <v>67</v>
      </c>
      <c r="G7" s="39"/>
      <c r="H7" s="39" t="s">
        <v>69</v>
      </c>
      <c r="I7" s="39" t="s">
        <v>70</v>
      </c>
      <c r="J7" s="39" t="s">
        <v>71</v>
      </c>
      <c r="K7" s="39" t="s">
        <v>72</v>
      </c>
      <c r="L7" s="39" t="s">
        <v>73</v>
      </c>
      <c r="M7" s="39" t="s">
        <v>115</v>
      </c>
    </row>
    <row r="8" spans="1:18" s="5" customForma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8" s="5" customFormat="1" ht="49.7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8" ht="38.25" x14ac:dyDescent="0.2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 x14ac:dyDescent="0.2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 x14ac:dyDescent="0.2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 x14ac:dyDescent="0.2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 x14ac:dyDescent="0.2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 x14ac:dyDescent="0.2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 x14ac:dyDescent="0.2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 x14ac:dyDescent="0.2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 x14ac:dyDescent="0.2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 x14ac:dyDescent="0.2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 x14ac:dyDescent="0.2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0</v>
      </c>
      <c r="N20" s="22">
        <f t="shared" si="7"/>
        <v>132.955223880597</v>
      </c>
      <c r="P20" s="12">
        <v>148271899.59999999</v>
      </c>
    </row>
    <row r="21" spans="1:16" ht="25.5" x14ac:dyDescent="0.2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f>узб!M21</f>
        <v>184422268</v>
      </c>
      <c r="N21" s="22">
        <f t="shared" si="7"/>
        <v>183.28358208955223</v>
      </c>
      <c r="P21" s="12">
        <v>242285628</v>
      </c>
    </row>
    <row r="22" spans="1:16" ht="38.25" x14ac:dyDescent="0.2">
      <c r="A22" s="27">
        <v>2021</v>
      </c>
      <c r="B22" s="16" t="s">
        <v>113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16815516087.5</v>
      </c>
      <c r="L22" s="12">
        <v>6175</v>
      </c>
      <c r="M22" s="12">
        <f>узб!M22</f>
        <v>221330525</v>
      </c>
      <c r="N22" s="22">
        <f t="shared" ref="N22" si="8">L22/3350%</f>
        <v>184.32835820895522</v>
      </c>
      <c r="P22" s="12">
        <v>272545975</v>
      </c>
    </row>
    <row r="23" spans="1:16" ht="37.5" customHeight="1" x14ac:dyDescent="0.2">
      <c r="A23" s="27">
        <f>+узб!A23</f>
        <v>2022</v>
      </c>
      <c r="B23" s="16" t="s">
        <v>118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13840051961.32</v>
      </c>
      <c r="L23" s="15">
        <f>+узб!L23</f>
        <v>2550</v>
      </c>
      <c r="M23" s="12">
        <f>узб!M23</f>
        <v>229949673.68000001</v>
      </c>
      <c r="N23" s="22"/>
    </row>
    <row r="24" spans="1:16" ht="37.5" customHeight="1" x14ac:dyDescent="0.2">
      <c r="A24" s="27">
        <f>+узб!A24</f>
        <v>2023</v>
      </c>
      <c r="B24" s="16" t="s">
        <v>118</v>
      </c>
      <c r="C24" s="15">
        <f>+узб!C24</f>
        <v>45035199928.360001</v>
      </c>
      <c r="D24" s="15">
        <f>+узб!D24</f>
        <v>13711872000</v>
      </c>
      <c r="E24" s="15">
        <f>+узб!E24</f>
        <v>0</v>
      </c>
      <c r="F24" s="15">
        <f>+узб!F24</f>
        <v>31323327928.360001</v>
      </c>
      <c r="G24" s="15">
        <f>+узб!G24</f>
        <v>45455</v>
      </c>
      <c r="H24" s="15">
        <f>+узб!H24</f>
        <v>13711872000</v>
      </c>
      <c r="I24" s="12">
        <f>+узб!I24</f>
        <v>470414760</v>
      </c>
      <c r="J24" s="15">
        <f>+узб!J24</f>
        <v>13241457240</v>
      </c>
      <c r="K24" s="15">
        <f>+узб!K24</f>
        <v>13022684840</v>
      </c>
      <c r="L24" s="15">
        <f>+узб!L24</f>
        <v>2400</v>
      </c>
      <c r="M24" s="12">
        <f>узб!M24</f>
        <v>218772400</v>
      </c>
      <c r="N24" s="22"/>
    </row>
    <row r="25" spans="1:16" ht="37.5" customHeight="1" x14ac:dyDescent="0.2">
      <c r="A25" s="27">
        <f>+узб!A25</f>
        <v>2024</v>
      </c>
      <c r="B25" s="16" t="str">
        <f>+узб!B25</f>
        <v>Умумий йигилиш 2024 йил 26 июнь</v>
      </c>
      <c r="C25" s="15">
        <f>+узб!C25</f>
        <v>31978705192.84</v>
      </c>
      <c r="D25" s="15">
        <f>+узб!D25</f>
        <v>5713280000</v>
      </c>
      <c r="E25" s="15">
        <f>+узб!E25</f>
        <v>0</v>
      </c>
      <c r="F25" s="15">
        <f>+C25-D25-E25</f>
        <v>26265425192.84</v>
      </c>
      <c r="G25" s="18">
        <f>+C25</f>
        <v>31978705192.84</v>
      </c>
      <c r="H25" s="15">
        <f>+узб!H25</f>
        <v>5713280000</v>
      </c>
      <c r="I25" s="15">
        <f>+узб!I25</f>
        <v>195955450</v>
      </c>
      <c r="J25" s="15">
        <f>+узб!J25</f>
        <v>5517324550</v>
      </c>
      <c r="K25" s="15">
        <f>+узб!K25</f>
        <v>620000000</v>
      </c>
      <c r="L25" s="15">
        <f>+узб!L25</f>
        <v>1000</v>
      </c>
      <c r="M25" s="15">
        <f>+узб!M25</f>
        <v>4897324550</v>
      </c>
      <c r="N25" s="22"/>
    </row>
    <row r="26" spans="1:16" s="7" customFormat="1" ht="15.75" x14ac:dyDescent="0.25">
      <c r="A26" s="24"/>
      <c r="B26" s="25" t="s">
        <v>99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1">
        <f>SUM(M18:M25)</f>
        <v>5751799416.6800003</v>
      </c>
      <c r="N26" s="28"/>
    </row>
    <row r="27" spans="1:16" s="7" customFormat="1" ht="15" customHeight="1" x14ac:dyDescent="0.25">
      <c r="B27" s="6"/>
      <c r="I27" s="42"/>
      <c r="J27" s="42"/>
    </row>
    <row r="28" spans="1:16" s="7" customFormat="1" ht="15.75" x14ac:dyDescent="0.25">
      <c r="B28" s="10"/>
    </row>
    <row r="29" spans="1:16" s="7" customFormat="1" ht="15.75" customHeight="1" x14ac:dyDescent="0.25">
      <c r="B29" s="6"/>
      <c r="I29" s="42"/>
      <c r="J29" s="42"/>
    </row>
    <row r="30" spans="1:16" s="9" customFormat="1" x14ac:dyDescent="0.2"/>
    <row r="31" spans="1:16" s="9" customFormat="1" ht="15.75" x14ac:dyDescent="0.25">
      <c r="B31" s="6"/>
      <c r="C31" s="6"/>
      <c r="D31" s="6"/>
      <c r="I31" s="42"/>
      <c r="J31" s="42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31:J31"/>
    <mergeCell ref="D7:D9"/>
    <mergeCell ref="E7:E9"/>
    <mergeCell ref="F7:F9"/>
    <mergeCell ref="H7:H9"/>
    <mergeCell ref="I7:I9"/>
    <mergeCell ref="J7:J9"/>
    <mergeCell ref="I27:J27"/>
    <mergeCell ref="I29:J2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1"/>
  <sheetViews>
    <sheetView view="pageBreakPreview" topLeftCell="A10" zoomScaleNormal="100" zoomScaleSheetLayoutView="100" workbookViewId="0">
      <selection activeCell="B25" sqref="B25:M25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7" t="s">
        <v>120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8" s="1" customFormat="1" ht="15.7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8" s="2" customFormat="1" ht="15.75" x14ac:dyDescent="0.25">
      <c r="A3" s="37" t="s">
        <v>59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 x14ac:dyDescent="0.2">
      <c r="B4" s="23">
        <v>45292</v>
      </c>
    </row>
    <row r="5" spans="1:18" x14ac:dyDescent="0.2">
      <c r="K5" s="38" t="s">
        <v>110</v>
      </c>
      <c r="L5" s="38"/>
      <c r="M5" s="38"/>
      <c r="R5" s="4"/>
    </row>
    <row r="6" spans="1:18" s="5" customFormat="1" ht="13.7" customHeight="1" x14ac:dyDescent="0.2">
      <c r="A6" s="39" t="s">
        <v>58</v>
      </c>
      <c r="B6" s="39" t="s">
        <v>57</v>
      </c>
      <c r="C6" s="39" t="s">
        <v>56</v>
      </c>
      <c r="D6" s="40" t="s">
        <v>55</v>
      </c>
      <c r="E6" s="40"/>
      <c r="F6" s="40"/>
      <c r="G6" s="39" t="s">
        <v>54</v>
      </c>
      <c r="H6" s="40" t="s">
        <v>53</v>
      </c>
      <c r="I6" s="40"/>
      <c r="J6" s="40"/>
      <c r="K6" s="40"/>
      <c r="L6" s="40"/>
      <c r="M6" s="40"/>
    </row>
    <row r="7" spans="1:18" s="5" customFormat="1" ht="25.5" customHeight="1" x14ac:dyDescent="0.2">
      <c r="A7" s="39"/>
      <c r="B7" s="39"/>
      <c r="C7" s="39"/>
      <c r="D7" s="39" t="s">
        <v>52</v>
      </c>
      <c r="E7" s="39" t="s">
        <v>51</v>
      </c>
      <c r="F7" s="39" t="s">
        <v>50</v>
      </c>
      <c r="G7" s="39"/>
      <c r="H7" s="39" t="s">
        <v>49</v>
      </c>
      <c r="I7" s="39" t="s">
        <v>48</v>
      </c>
      <c r="J7" s="39" t="s">
        <v>47</v>
      </c>
      <c r="K7" s="39" t="s">
        <v>46</v>
      </c>
      <c r="L7" s="39" t="s">
        <v>45</v>
      </c>
      <c r="M7" s="39" t="s">
        <v>44</v>
      </c>
    </row>
    <row r="8" spans="1:18" s="5" customForma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8" s="5" customFormat="1" ht="49.7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4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4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4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4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f>узб!M20</f>
        <v>0</v>
      </c>
    </row>
    <row r="21" spans="1:14" ht="24.75" customHeight="1" x14ac:dyDescent="0.2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f>узб!M21</f>
        <v>184422268</v>
      </c>
    </row>
    <row r="22" spans="1:14" ht="24.75" customHeight="1" x14ac:dyDescent="0.2">
      <c r="A22" s="1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16815516087.5</v>
      </c>
      <c r="L22" s="12">
        <v>6175</v>
      </c>
      <c r="M22" s="12">
        <f>узб!M22</f>
        <v>221330525</v>
      </c>
    </row>
    <row r="23" spans="1:14" ht="24.75" customHeight="1" x14ac:dyDescent="0.2">
      <c r="A23" s="17">
        <v>2022</v>
      </c>
      <c r="B23" s="16" t="s">
        <v>119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13840051961.32</v>
      </c>
      <c r="L23" s="14">
        <f>+рус!L23</f>
        <v>2550</v>
      </c>
      <c r="M23" s="12">
        <f>узб!M23</f>
        <v>229949673.68000001</v>
      </c>
    </row>
    <row r="24" spans="1:14" ht="24.75" customHeight="1" x14ac:dyDescent="0.2">
      <c r="A24" s="17">
        <v>2023</v>
      </c>
      <c r="B24" s="16" t="s">
        <v>126</v>
      </c>
      <c r="C24" s="15">
        <f>+рус!C24</f>
        <v>45035199928.360001</v>
      </c>
      <c r="D24" s="14">
        <f>+рус!D24</f>
        <v>13711872000</v>
      </c>
      <c r="E24" s="14">
        <f>+рус!E24</f>
        <v>0</v>
      </c>
      <c r="F24" s="14">
        <f>+рус!F24</f>
        <v>31323327928.360001</v>
      </c>
      <c r="G24" s="14">
        <f>+рус!G24</f>
        <v>45455</v>
      </c>
      <c r="H24" s="14">
        <f>+рус!H24</f>
        <v>13711872000</v>
      </c>
      <c r="I24" s="14">
        <f>+рус!I24</f>
        <v>470414760</v>
      </c>
      <c r="J24" s="14">
        <f>+рус!J24</f>
        <v>13241457240</v>
      </c>
      <c r="K24" s="14">
        <f>+рус!K24</f>
        <v>13022684840</v>
      </c>
      <c r="L24" s="14">
        <f>+рус!L24</f>
        <v>2400</v>
      </c>
      <c r="M24" s="12">
        <f>узб!M24</f>
        <v>218772400</v>
      </c>
    </row>
    <row r="25" spans="1:14" ht="24.75" customHeight="1" x14ac:dyDescent="0.2">
      <c r="A25" s="17">
        <f>+узб!A25</f>
        <v>2024</v>
      </c>
      <c r="B25" s="45" t="str">
        <f>+узб!B25</f>
        <v>Умумий йигилиш 2024 йил 26 июнь</v>
      </c>
      <c r="C25" s="45">
        <f>+узб!C25</f>
        <v>31978705192.84</v>
      </c>
      <c r="D25" s="45">
        <f>+узб!D25</f>
        <v>5713280000</v>
      </c>
      <c r="E25" s="45">
        <f>+узб!E25</f>
        <v>0</v>
      </c>
      <c r="F25" s="45">
        <f>+узб!F25</f>
        <v>26265425192.84</v>
      </c>
      <c r="G25" s="45">
        <f>+узб!G25</f>
        <v>45828</v>
      </c>
      <c r="H25" s="45">
        <f>+узб!H25</f>
        <v>5713280000</v>
      </c>
      <c r="I25" s="45">
        <f>+узб!I25</f>
        <v>195955450</v>
      </c>
      <c r="J25" s="45">
        <f>+узб!J25</f>
        <v>5517324550</v>
      </c>
      <c r="K25" s="45">
        <f>+узб!K25</f>
        <v>620000000</v>
      </c>
      <c r="L25" s="45">
        <f>+узб!L25</f>
        <v>1000</v>
      </c>
      <c r="M25" s="45">
        <f>+узб!M25</f>
        <v>4897324550</v>
      </c>
    </row>
    <row r="26" spans="1:14" s="7" customFormat="1" ht="15.75" x14ac:dyDescent="0.25">
      <c r="A26" s="24"/>
      <c r="B26" s="2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2">
        <f>SUM(M20:M25)</f>
        <v>5751799416.6800003</v>
      </c>
      <c r="N26" s="28">
        <f>+узб!M26-анг!M26</f>
        <v>0</v>
      </c>
    </row>
    <row r="27" spans="1:14" s="7" customFormat="1" ht="15" customHeight="1" x14ac:dyDescent="0.25">
      <c r="B27" s="6"/>
      <c r="I27" s="42"/>
      <c r="J27" s="42"/>
    </row>
    <row r="28" spans="1:14" s="7" customFormat="1" ht="15.75" x14ac:dyDescent="0.25">
      <c r="B28" s="10"/>
    </row>
    <row r="29" spans="1:14" s="7" customFormat="1" ht="15.75" customHeight="1" x14ac:dyDescent="0.25">
      <c r="B29" s="6"/>
      <c r="I29" s="42"/>
      <c r="J29" s="42"/>
    </row>
    <row r="30" spans="1:14" s="9" customFormat="1" x14ac:dyDescent="0.2"/>
    <row r="31" spans="1:14" s="9" customFormat="1" ht="15.75" x14ac:dyDescent="0.25">
      <c r="B31" s="6"/>
      <c r="C31" s="6"/>
      <c r="D31" s="6"/>
      <c r="I31" s="42"/>
      <c r="J31" s="42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7:J27"/>
    <mergeCell ref="I29:J29"/>
    <mergeCell ref="I31:J31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2025-07-18T03:16:55Z</cp:lastPrinted>
  <dcterms:created xsi:type="dcterms:W3CDTF">2016-08-29T14:27:48Z</dcterms:created>
  <dcterms:modified xsi:type="dcterms:W3CDTF">2025-07-22T04:02:56Z</dcterms:modified>
</cp:coreProperties>
</file>