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анг!$A$1:$M$26</definedName>
    <definedName name="Print_Area" localSheetId="1">рус!$A$1:$M$25</definedName>
    <definedName name="Print_Area" localSheetId="0">узб!$A$1:$M$25</definedName>
    <definedName name="_xlnm.Print_Area" localSheetId="2">анг!$A$1:$M$25</definedName>
    <definedName name="_xlnm.Print_Area" localSheetId="1">рус!$A$1:$M$25</definedName>
    <definedName name="_xlnm.Print_Area" localSheetId="0">узб!$A$1:$M$26</definedName>
  </definedNames>
  <calcPr calcId="125725"/>
</workbook>
</file>

<file path=xl/calcChain.xml><?xml version="1.0" encoding="utf-8"?>
<calcChain xmlns="http://schemas.openxmlformats.org/spreadsheetml/2006/main">
  <c r="M25" i="2"/>
  <c r="C24"/>
  <c r="D24"/>
  <c r="E24"/>
  <c r="F24"/>
  <c r="G24"/>
  <c r="H24"/>
  <c r="I24"/>
  <c r="J24"/>
  <c r="K24"/>
  <c r="L24"/>
  <c r="M24"/>
  <c r="M25" i="3"/>
  <c r="A24"/>
  <c r="C24"/>
  <c r="D24"/>
  <c r="E24"/>
  <c r="F24"/>
  <c r="G24"/>
  <c r="H24"/>
  <c r="I24"/>
  <c r="J24"/>
  <c r="K24"/>
  <c r="L24"/>
  <c r="M24"/>
  <c r="M25" i="1"/>
  <c r="J24"/>
  <c r="H24" l="1"/>
  <c r="M21" i="2" l="1"/>
  <c r="M22"/>
  <c r="M20"/>
  <c r="M21" i="3"/>
  <c r="M22"/>
  <c r="M20"/>
  <c r="M23" i="2"/>
  <c r="M23" i="3" l="1"/>
  <c r="L23"/>
  <c r="L23" i="2" s="1"/>
  <c r="I23" i="3"/>
  <c r="I23" i="2" s="1"/>
  <c r="G23" i="3"/>
  <c r="G23" i="2" s="1"/>
  <c r="E23" i="3"/>
  <c r="E23" i="2" s="1"/>
  <c r="D23" i="3"/>
  <c r="D23" i="2" s="1"/>
  <c r="C23" i="3"/>
  <c r="C23" i="2" s="1"/>
  <c r="A23" i="3"/>
  <c r="H23" i="1" l="1"/>
  <c r="F23"/>
  <c r="F23" i="3" s="1"/>
  <c r="F23" i="2" s="1"/>
  <c r="J23" i="1" l="1"/>
  <c r="H23" i="3"/>
  <c r="H23" i="2" s="1"/>
  <c r="H22"/>
  <c r="J22" s="1"/>
  <c r="K22" s="1"/>
  <c r="F22"/>
  <c r="H21"/>
  <c r="J21" s="1"/>
  <c r="K21" s="1"/>
  <c r="F21"/>
  <c r="H20"/>
  <c r="J20" s="1"/>
  <c r="K20" s="1"/>
  <c r="F20"/>
  <c r="H19"/>
  <c r="J19" s="1"/>
  <c r="K19" s="1"/>
  <c r="F19"/>
  <c r="H22" i="3"/>
  <c r="J22" s="1"/>
  <c r="K22" s="1"/>
  <c r="F22"/>
  <c r="H21"/>
  <c r="J21" s="1"/>
  <c r="K21" s="1"/>
  <c r="F21"/>
  <c r="H20"/>
  <c r="J20" s="1"/>
  <c r="K20" s="1"/>
  <c r="F20"/>
  <c r="H19"/>
  <c r="L19" s="1"/>
  <c r="F19"/>
  <c r="N22"/>
  <c r="H22" i="1"/>
  <c r="J22" s="1"/>
  <c r="K22" s="1"/>
  <c r="F22"/>
  <c r="N20" i="3"/>
  <c r="N21"/>
  <c r="K23" i="1" l="1"/>
  <c r="K23" i="3" s="1"/>
  <c r="K23" i="2" s="1"/>
  <c r="J23" i="3"/>
  <c r="J23" i="2" s="1"/>
  <c r="J19" i="3"/>
  <c r="K19" s="1"/>
  <c r="L19" i="2"/>
  <c r="H21" i="1"/>
  <c r="J21" s="1"/>
  <c r="K21" s="1"/>
  <c r="F21"/>
  <c r="H20"/>
  <c r="J20" s="1"/>
  <c r="K20" s="1"/>
  <c r="F20"/>
  <c r="H19"/>
  <c r="J19" s="1"/>
  <c r="K19" s="1"/>
  <c r="F19"/>
  <c r="L19" l="1"/>
  <c r="N19" i="3" l="1"/>
  <c r="H18" l="1"/>
  <c r="I18" s="1"/>
  <c r="F18"/>
  <c r="H17"/>
  <c r="L17" s="1"/>
  <c r="N17" s="1"/>
  <c r="H16"/>
  <c r="L16" s="1"/>
  <c r="C16"/>
  <c r="H15"/>
  <c r="I15" s="1"/>
  <c r="F15"/>
  <c r="C15" s="1"/>
  <c r="H14"/>
  <c r="L14" s="1"/>
  <c r="F14"/>
  <c r="C14" s="1"/>
  <c r="H13"/>
  <c r="L13" s="1"/>
  <c r="F13"/>
  <c r="C13" s="1"/>
  <c r="H12"/>
  <c r="C12"/>
  <c r="H11"/>
  <c r="L11" s="1"/>
  <c r="C11"/>
  <c r="H10"/>
  <c r="I10" s="1"/>
  <c r="C10"/>
  <c r="I14" l="1"/>
  <c r="J14" s="1"/>
  <c r="K14" s="1"/>
  <c r="I11"/>
  <c r="J11" s="1"/>
  <c r="K11" s="1"/>
  <c r="J10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 s="1"/>
  <c r="C11"/>
  <c r="H11"/>
  <c r="I11" s="1"/>
  <c r="C12"/>
  <c r="H12"/>
  <c r="L12" s="1"/>
  <c r="F13"/>
  <c r="C13" s="1"/>
  <c r="H13"/>
  <c r="L13" s="1"/>
  <c r="F14"/>
  <c r="C14" s="1"/>
  <c r="H14"/>
  <c r="L14" s="1"/>
  <c r="F15"/>
  <c r="C15" s="1"/>
  <c r="H15"/>
  <c r="I15" s="1"/>
  <c r="J15" s="1"/>
  <c r="C16"/>
  <c r="H16"/>
  <c r="L16" s="1"/>
  <c r="H17"/>
  <c r="L17" s="1"/>
  <c r="F18"/>
  <c r="H18"/>
  <c r="I18" s="1"/>
  <c r="J18" s="1"/>
  <c r="K18" s="1"/>
  <c r="F18" i="1"/>
  <c r="H17"/>
  <c r="L17" s="1"/>
  <c r="H18"/>
  <c r="L18" s="1"/>
  <c r="F15"/>
  <c r="L18" i="2" l="1"/>
  <c r="I16"/>
  <c r="J16" s="1"/>
  <c r="K16" s="1"/>
  <c r="L15"/>
  <c r="I14"/>
  <c r="J14" s="1"/>
  <c r="K14" s="1"/>
  <c r="J11"/>
  <c r="K11" s="1"/>
  <c r="L11"/>
  <c r="J10"/>
  <c r="K10" s="1"/>
  <c r="L10"/>
  <c r="I17"/>
  <c r="J17" s="1"/>
  <c r="K17" s="1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H13"/>
  <c r="I13" s="1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<sst xmlns="http://schemas.openxmlformats.org/spreadsheetml/2006/main" count="137" uniqueCount="128">
  <si>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</si>
  <si>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</si>
  <si>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</si>
  <si>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</si>
  <si>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</si>
  <si>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</si>
  <si>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</si>
  <si>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</si>
  <si>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</si>
  <si>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</si>
  <si>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</si>
  <si>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</si>
  <si>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</si>
  <si>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</si>
  <si>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</si>
  <si>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</si>
  <si>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</si>
  <si>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</si>
  <si>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</si>
  <si>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</si>
  <si>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</si>
  <si>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</si>
  <si>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</si>
  <si>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</si>
  <si>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</si>
  <si>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</si>
  <si>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</si>
  <si>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</si>
  <si>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</si>
  <si>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</si>
  <si>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</si>
  <si>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</si>
  <si>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</si>
  <si>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</si>
  <si>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</si>
  <si>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</si>
  <si>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</si>
  <si>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</si>
  <si>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</si>
  <si>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</si>
  <si>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</si>
  <si>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</si>
  <si>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</si>
  <si>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</si>
  <si>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</si>
  <si>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</si>
  <si>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</si>
  <si>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</si>
  <si>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</si>
  <si>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</si>
  <si>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</si>
  <si>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</si>
  <si>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</si>
  <si>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</si>
  <si>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</si>
  <si>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</si>
  <si>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</si>
  <si>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</si>
  <si>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</si>
  <si>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</si>
  <si>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</si>
  <si>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</si>
  <si>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</si>
  <si>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</si>
  <si>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</si>
  <si>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</si>
  <si>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</si>
  <si>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</si>
  <si>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</si>
  <si>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</si>
  <si>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</si>
  <si>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</si>
  <si>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</si>
  <si>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</si>
  <si>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</si>
  <si>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</si>
  <si>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</si>
  <si>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</si>
  <si>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</si>
  <si>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</si>
  <si>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</si>
  <si>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</si>
  <si>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</si>
  <si>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</si>
  <si>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</si>
  <si>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</si>
  <si>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</si>
  <si>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</si>
  <si>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</si>
  <si>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</si>
  <si>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</si>
  <si>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</si>
  <si>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</si>
  <si>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</si>
  <si>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</si>
  <si>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</si>
  <si>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</si>
  <si>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</si>
  <si>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</si>
  <si>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</si>
  <si>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</si>
  <si>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</si>
  <si>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</si>
  <si>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</si>
  <si>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</si>
  <si>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</si>
  <si>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</si>
  <si>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</si>
  <si>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</si>
  <si>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</si>
  <si>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</si>
  <si>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</si>
  <si>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</si>
  <si>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</si>
  <si>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</si>
  <si>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>Невостребованные  дивиденды и дивиденды к выплате на 1 января 2023 года</t>
  </si>
  <si>
    <t xml:space="preserve"> 21.06.2023 йил</t>
  </si>
  <si>
    <t>Умумий йигилиш 2023 йил 27 июнь</t>
  </si>
  <si>
    <t>Общее собрание 2023 год 27 июня</t>
  </si>
  <si>
    <t>General Meeting 2023 June 27</t>
  </si>
  <si>
    <t xml:space="preserve"> About the received net profit distribution and payment of divedends on the results of 2009-2022 by JSC "BIOKIMYO" </t>
  </si>
  <si>
    <t>2024 йил 1 июль холатига</t>
  </si>
  <si>
    <t xml:space="preserve">  "BIOKIMYO" АЖ  томонидан 2009-2023 йиллар якуни бўйича олинган</t>
  </si>
  <si>
    <t>Умумий йигилиш 2024 йил 18 июнь</t>
  </si>
  <si>
    <t>2024 йил 1июль холатига талаб килиб олинмаган, жамиятга кайтарилган хамда тўланадиган дивиденд миқдори</t>
  </si>
  <si>
    <t>о распределении чистой прибыли и выплат дивидендов по итогам 2009-2023 годов по АО  "BIOKIMYO"</t>
  </si>
  <si>
    <t>на 1 июля 2024 года</t>
  </si>
  <si>
    <t>General Meeting 2024 June 18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</si>
</sst>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8"/>
      <name val="Arial"/>
      <family val="2"/>
    </font>
    <font>
      <sz val="10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0" fillId="3" borderId="3" xfId="2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_узб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40"/>
  <sheetViews>
    <sheetView view="pageBreakPreview" topLeftCell="A4" zoomScaleNormal="100" zoomScaleSheetLayoutView="100" workbookViewId="0">
      <selection activeCell="M25" sqref="M25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6.710937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4" t="s">
        <v>122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s="1" customFormat="1" ht="15.7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2" customFormat="1" ht="15.7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8">
      <c r="B4" s="3" t="s">
        <v>121</v>
      </c>
    </row>
    <row r="5" spans="1:18">
      <c r="K5" s="35" t="s">
        <v>2</v>
      </c>
      <c r="L5" s="35"/>
      <c r="M5" s="35"/>
      <c r="R5" s="4"/>
    </row>
    <row r="6" spans="1:18" s="5" customFormat="1" ht="13.7" customHeight="1">
      <c r="A6" s="36" t="s">
        <v>3</v>
      </c>
      <c r="B6" s="36" t="s">
        <v>4</v>
      </c>
      <c r="C6" s="36" t="s">
        <v>5</v>
      </c>
      <c r="D6" s="37" t="s">
        <v>6</v>
      </c>
      <c r="E6" s="37"/>
      <c r="F6" s="37"/>
      <c r="G6" s="36" t="s">
        <v>7</v>
      </c>
      <c r="H6" s="37" t="s">
        <v>8</v>
      </c>
      <c r="I6" s="37"/>
      <c r="J6" s="37"/>
      <c r="K6" s="37"/>
      <c r="L6" s="37"/>
      <c r="M6" s="37"/>
    </row>
    <row r="7" spans="1:18" s="5" customFormat="1" ht="25.5" customHeight="1">
      <c r="A7" s="36"/>
      <c r="B7" s="36"/>
      <c r="C7" s="36"/>
      <c r="D7" s="36" t="s">
        <v>9</v>
      </c>
      <c r="E7" s="36" t="s">
        <v>10</v>
      </c>
      <c r="F7" s="36" t="s">
        <v>11</v>
      </c>
      <c r="G7" s="36"/>
      <c r="H7" s="36" t="s">
        <v>12</v>
      </c>
      <c r="I7" s="36" t="s">
        <v>13</v>
      </c>
      <c r="J7" s="36" t="s">
        <v>14</v>
      </c>
      <c r="K7" s="36" t="s">
        <v>15</v>
      </c>
      <c r="L7" s="36" t="s">
        <v>30</v>
      </c>
      <c r="M7" s="36" t="s">
        <v>124</v>
      </c>
    </row>
    <row r="8" spans="1:18" s="5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8" s="5" customFormat="1" ht="81.7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3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/>
      <c r="Q20" s="28">
        <v>1435461600</v>
      </c>
    </row>
    <row r="21" spans="1:17" s="7" customFormat="1" ht="25.5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</f>
        <v>16630817201</v>
      </c>
      <c r="L21" s="12">
        <v>6140</v>
      </c>
      <c r="M21" s="12">
        <v>208220908</v>
      </c>
    </row>
    <row r="22" spans="1:17" s="7" customFormat="1" ht="38.25">
      <c r="A22" s="17">
        <v>2021</v>
      </c>
      <c r="B22" s="16" t="s">
        <v>111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112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>J22-M22</f>
        <v>16787351912.5</v>
      </c>
      <c r="L22" s="12">
        <v>6175</v>
      </c>
      <c r="M22" s="12">
        <v>249494700</v>
      </c>
    </row>
    <row r="23" spans="1:17" s="7" customFormat="1" ht="25.5">
      <c r="A23" s="17">
        <v>2022</v>
      </c>
      <c r="B23" s="16" t="s">
        <v>123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116</v>
      </c>
      <c r="H23" s="12">
        <f t="shared" ref="H23" si="16">D23</f>
        <v>14568864000</v>
      </c>
      <c r="I23" s="12">
        <v>498862365</v>
      </c>
      <c r="J23" s="12">
        <f t="shared" ref="J23:J24" si="17">H23-I23</f>
        <v>14070001635</v>
      </c>
      <c r="K23" s="12">
        <f>J23-M23</f>
        <v>13780968461.32</v>
      </c>
      <c r="L23" s="12">
        <v>2250</v>
      </c>
      <c r="M23" s="12">
        <v>289033173.68000001</v>
      </c>
    </row>
    <row r="24" spans="1:17" s="7" customFormat="1" ht="25.5">
      <c r="A24" s="17">
        <v>2023</v>
      </c>
      <c r="B24" s="16" t="s">
        <v>117</v>
      </c>
      <c r="C24" s="29">
        <v>45035199928.360001</v>
      </c>
      <c r="D24" s="30">
        <v>13711872000</v>
      </c>
      <c r="E24" s="14"/>
      <c r="F24" s="14"/>
      <c r="G24" s="13">
        <v>45455</v>
      </c>
      <c r="H24" s="12">
        <f>D24</f>
        <v>13711872000</v>
      </c>
      <c r="I24" s="12">
        <v>470414760</v>
      </c>
      <c r="J24" s="12">
        <f t="shared" si="17"/>
        <v>13241457240</v>
      </c>
      <c r="K24" s="12"/>
      <c r="L24" s="12">
        <v>2400</v>
      </c>
      <c r="M24" s="12">
        <v>13241457240</v>
      </c>
    </row>
    <row r="25" spans="1:17" s="7" customFormat="1" ht="15" customHeight="1">
      <c r="A25" s="20"/>
      <c r="B25" s="21" t="s">
        <v>107</v>
      </c>
      <c r="C25" s="20"/>
      <c r="D25" s="20"/>
      <c r="E25" s="20"/>
      <c r="F25" s="20"/>
      <c r="G25" s="20"/>
      <c r="H25" s="20"/>
      <c r="I25" s="38"/>
      <c r="J25" s="38"/>
      <c r="K25" s="20"/>
      <c r="L25" s="20"/>
      <c r="M25" s="26">
        <f>M18+M19+M20+M21+M22+M23+M24</f>
        <v>13988206021.68</v>
      </c>
    </row>
    <row r="26" spans="1:17" s="7" customFormat="1" ht="15.75">
      <c r="B26" s="8"/>
    </row>
    <row r="27" spans="1:17" s="7" customFormat="1" ht="15.75" customHeight="1">
      <c r="B27" s="6"/>
      <c r="I27" s="39"/>
      <c r="J27" s="39"/>
    </row>
    <row r="28" spans="1:17" s="9" customFormat="1"/>
    <row r="29" spans="1:17" s="9" customFormat="1" ht="15.75">
      <c r="B29" s="6"/>
      <c r="C29" s="6"/>
      <c r="D29" s="6"/>
      <c r="I29" s="39"/>
      <c r="J29" s="39"/>
    </row>
    <row r="38" spans="13:13">
      <c r="M38" s="33">
        <v>14468715389.189999</v>
      </c>
    </row>
    <row r="40" spans="13:13">
      <c r="M40" s="33">
        <v>249494700</v>
      </c>
    </row>
  </sheetData>
  <mergeCells count="22">
    <mergeCell ref="M7:M9"/>
    <mergeCell ref="I25:J25"/>
    <mergeCell ref="I27:J27"/>
    <mergeCell ref="I29:J29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view="pageBreakPreview" zoomScaleSheetLayoutView="10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2.28515625" style="3" customWidth="1"/>
    <col min="8" max="8" width="13.7109375" style="3" customWidth="1"/>
    <col min="9" max="9" width="10.5703125" style="3" customWidth="1"/>
    <col min="10" max="11" width="13.7109375" style="3" customWidth="1"/>
    <col min="12" max="12" width="11.28515625" style="3" customWidth="1"/>
    <col min="13" max="13" width="15.42578125" style="3" customWidth="1"/>
    <col min="14" max="14" width="10.8554687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s="1" customFormat="1" ht="22.7" customHeight="1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8" s="1" customFormat="1" ht="15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8">
      <c r="B4" s="3" t="s">
        <v>126</v>
      </c>
    </row>
    <row r="5" spans="1:18">
      <c r="K5" s="35" t="s">
        <v>61</v>
      </c>
      <c r="L5" s="35"/>
      <c r="M5" s="35"/>
      <c r="R5" s="4"/>
    </row>
    <row r="6" spans="1:18" s="5" customFormat="1" ht="13.7" customHeight="1">
      <c r="A6" s="36" t="s">
        <v>75</v>
      </c>
      <c r="B6" s="36" t="s">
        <v>74</v>
      </c>
      <c r="C6" s="36" t="s">
        <v>64</v>
      </c>
      <c r="D6" s="37" t="s">
        <v>63</v>
      </c>
      <c r="E6" s="37"/>
      <c r="F6" s="37"/>
      <c r="G6" s="36" t="s">
        <v>68</v>
      </c>
      <c r="H6" s="37" t="s">
        <v>62</v>
      </c>
      <c r="I6" s="37"/>
      <c r="J6" s="37"/>
      <c r="K6" s="37"/>
      <c r="L6" s="37"/>
      <c r="M6" s="37"/>
    </row>
    <row r="7" spans="1:18" s="5" customFormat="1" ht="25.5" customHeight="1">
      <c r="A7" s="36"/>
      <c r="B7" s="36"/>
      <c r="C7" s="36"/>
      <c r="D7" s="36" t="s">
        <v>65</v>
      </c>
      <c r="E7" s="36" t="s">
        <v>66</v>
      </c>
      <c r="F7" s="36" t="s">
        <v>67</v>
      </c>
      <c r="G7" s="36"/>
      <c r="H7" s="36" t="s">
        <v>69</v>
      </c>
      <c r="I7" s="36" t="s">
        <v>70</v>
      </c>
      <c r="J7" s="36" t="s">
        <v>71</v>
      </c>
      <c r="K7" s="36" t="s">
        <v>72</v>
      </c>
      <c r="L7" s="36" t="s">
        <v>73</v>
      </c>
      <c r="M7" s="36" t="s">
        <v>115</v>
      </c>
    </row>
    <row r="8" spans="1:18" s="5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8" s="5" customFormat="1" ht="49.7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8" ht="38.25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0</v>
      </c>
      <c r="N20" s="22">
        <f t="shared" si="7"/>
        <v>132.955223880597</v>
      </c>
      <c r="P20" s="12">
        <v>148271899.59999999</v>
      </c>
    </row>
    <row r="21" spans="1:16" ht="25.5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f>узб!M21</f>
        <v>208220908</v>
      </c>
      <c r="N21" s="22">
        <f t="shared" si="7"/>
        <v>183.28358208955223</v>
      </c>
      <c r="P21" s="12">
        <v>242285628</v>
      </c>
    </row>
    <row r="22" spans="1:16" ht="38.25">
      <c r="A22" s="27">
        <v>2021</v>
      </c>
      <c r="B22" s="16" t="s">
        <v>113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16787351912.5</v>
      </c>
      <c r="L22" s="12">
        <v>6175</v>
      </c>
      <c r="M22" s="12">
        <f>узб!M22</f>
        <v>249494700</v>
      </c>
      <c r="N22" s="22">
        <f t="shared" ref="N22" si="8">L22/3350%</f>
        <v>184.32835820895522</v>
      </c>
      <c r="P22" s="12">
        <v>272545975</v>
      </c>
    </row>
    <row r="23" spans="1:16" ht="37.5" customHeight="1">
      <c r="A23" s="27">
        <f>+узб!A23</f>
        <v>2022</v>
      </c>
      <c r="B23" s="16" t="s">
        <v>118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13780968461.32</v>
      </c>
      <c r="L23" s="15">
        <f>+узб!L23</f>
        <v>2250</v>
      </c>
      <c r="M23" s="12">
        <f>узб!M23</f>
        <v>289033173.68000001</v>
      </c>
      <c r="N23" s="22"/>
    </row>
    <row r="24" spans="1:16" ht="37.5" customHeight="1">
      <c r="A24" s="27">
        <f>+узб!A24</f>
        <v>2023</v>
      </c>
      <c r="B24" s="16" t="s">
        <v>118</v>
      </c>
      <c r="C24" s="15">
        <f>+узб!C24</f>
        <v>45035199928.360001</v>
      </c>
      <c r="D24" s="15">
        <f>+узб!D24</f>
        <v>13711872000</v>
      </c>
      <c r="E24" s="15">
        <f>+узб!E24</f>
        <v>0</v>
      </c>
      <c r="F24" s="15">
        <f>+узб!F24</f>
        <v>0</v>
      </c>
      <c r="G24" s="15">
        <f>+узб!G24</f>
        <v>45455</v>
      </c>
      <c r="H24" s="15">
        <f>+узб!H24</f>
        <v>13711872000</v>
      </c>
      <c r="I24" s="12">
        <f>+узб!I24</f>
        <v>470414760</v>
      </c>
      <c r="J24" s="15">
        <f>+узб!J24</f>
        <v>13241457240</v>
      </c>
      <c r="K24" s="15">
        <f>+узб!K24</f>
        <v>0</v>
      </c>
      <c r="L24" s="15">
        <f>+узб!L24</f>
        <v>2400</v>
      </c>
      <c r="M24" s="12">
        <f>узб!M24</f>
        <v>13241457240</v>
      </c>
      <c r="N24" s="22"/>
    </row>
    <row r="25" spans="1:16" s="7" customFormat="1" ht="15.75">
      <c r="A25" s="24"/>
      <c r="B25" s="25" t="s">
        <v>99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1">
        <f>SUM(M18:M24)</f>
        <v>13988206021.68</v>
      </c>
    </row>
    <row r="26" spans="1:16" s="7" customFormat="1" ht="15" customHeight="1">
      <c r="B26" s="6"/>
      <c r="I26" s="39"/>
      <c r="J26" s="39"/>
    </row>
    <row r="27" spans="1:16" s="7" customFormat="1" ht="15.75">
      <c r="B27" s="10"/>
    </row>
    <row r="28" spans="1:16" s="7" customFormat="1" ht="15.75" customHeight="1">
      <c r="B28" s="6"/>
      <c r="I28" s="39"/>
      <c r="J28" s="39"/>
    </row>
    <row r="29" spans="1:16" s="9" customFormat="1"/>
    <row r="30" spans="1:16" s="9" customFormat="1" ht="15.75">
      <c r="B30" s="6"/>
      <c r="C30" s="6"/>
      <c r="D30" s="6"/>
      <c r="I30" s="39"/>
      <c r="J30" s="39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30:J30"/>
    <mergeCell ref="D7:D9"/>
    <mergeCell ref="E7:E9"/>
    <mergeCell ref="F7:F9"/>
    <mergeCell ref="H7:H9"/>
    <mergeCell ref="I7:I9"/>
    <mergeCell ref="J7:J9"/>
    <mergeCell ref="I26:J26"/>
    <mergeCell ref="I28:J28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tabSelected="1" view="pageBreakPreview" zoomScaleNormal="100" zoomScaleSheetLayoutView="100" workbookViewId="0">
      <selection activeCell="Q19" sqref="Q19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4" t="s">
        <v>120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s="1" customFormat="1" ht="15.7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2" customFormat="1" ht="15.75">
      <c r="A3" s="34" t="s">
        <v>59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8">
      <c r="B4" s="23">
        <v>45292</v>
      </c>
    </row>
    <row r="5" spans="1:18">
      <c r="K5" s="35" t="s">
        <v>110</v>
      </c>
      <c r="L5" s="35"/>
      <c r="M5" s="35"/>
      <c r="R5" s="4"/>
    </row>
    <row r="6" spans="1:18" s="5" customFormat="1" ht="13.7" customHeight="1">
      <c r="A6" s="36" t="s">
        <v>58</v>
      </c>
      <c r="B6" s="36" t="s">
        <v>57</v>
      </c>
      <c r="C6" s="36" t="s">
        <v>56</v>
      </c>
      <c r="D6" s="37" t="s">
        <v>55</v>
      </c>
      <c r="E6" s="37"/>
      <c r="F6" s="37"/>
      <c r="G6" s="36" t="s">
        <v>54</v>
      </c>
      <c r="H6" s="37" t="s">
        <v>53</v>
      </c>
      <c r="I6" s="37"/>
      <c r="J6" s="37"/>
      <c r="K6" s="37"/>
      <c r="L6" s="37"/>
      <c r="M6" s="37"/>
    </row>
    <row r="7" spans="1:18" s="5" customFormat="1" ht="25.5" customHeight="1">
      <c r="A7" s="36"/>
      <c r="B7" s="36"/>
      <c r="C7" s="36"/>
      <c r="D7" s="36" t="s">
        <v>52</v>
      </c>
      <c r="E7" s="36" t="s">
        <v>51</v>
      </c>
      <c r="F7" s="36" t="s">
        <v>50</v>
      </c>
      <c r="G7" s="36"/>
      <c r="H7" s="36" t="s">
        <v>49</v>
      </c>
      <c r="I7" s="36" t="s">
        <v>48</v>
      </c>
      <c r="J7" s="36" t="s">
        <v>47</v>
      </c>
      <c r="K7" s="36" t="s">
        <v>46</v>
      </c>
      <c r="L7" s="36" t="s">
        <v>45</v>
      </c>
      <c r="M7" s="36" t="s">
        <v>44</v>
      </c>
    </row>
    <row r="8" spans="1:18" s="5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8" s="5" customFormat="1" ht="49.7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8" ht="38.2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f>узб!M20</f>
        <v>0</v>
      </c>
    </row>
    <row r="21" spans="1:13" ht="24.75" customHeight="1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f>узб!M21</f>
        <v>208220908</v>
      </c>
    </row>
    <row r="22" spans="1:13" ht="24.75" customHeight="1">
      <c r="A22" s="1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16787351912.5</v>
      </c>
      <c r="L22" s="12">
        <v>6175</v>
      </c>
      <c r="M22" s="12">
        <f>узб!M22</f>
        <v>249494700</v>
      </c>
    </row>
    <row r="23" spans="1:13" ht="24.75" customHeight="1">
      <c r="A23" s="17">
        <v>2022</v>
      </c>
      <c r="B23" s="16" t="s">
        <v>119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13780968461.32</v>
      </c>
      <c r="L23" s="14">
        <f>+рус!L23</f>
        <v>2250</v>
      </c>
      <c r="M23" s="12">
        <f>узб!M23</f>
        <v>289033173.68000001</v>
      </c>
    </row>
    <row r="24" spans="1:13" ht="24.75" customHeight="1">
      <c r="A24" s="17">
        <v>2023</v>
      </c>
      <c r="B24" s="16" t="s">
        <v>127</v>
      </c>
      <c r="C24" s="15">
        <f>+рус!C24</f>
        <v>45035199928.360001</v>
      </c>
      <c r="D24" s="14">
        <f>+рус!D24</f>
        <v>13711872000</v>
      </c>
      <c r="E24" s="14">
        <f>+рус!E24</f>
        <v>0</v>
      </c>
      <c r="F24" s="14">
        <f>+рус!F24</f>
        <v>0</v>
      </c>
      <c r="G24" s="14">
        <f>+рус!G24</f>
        <v>45455</v>
      </c>
      <c r="H24" s="14">
        <f>+рус!H24</f>
        <v>13711872000</v>
      </c>
      <c r="I24" s="14">
        <f>+рус!I24</f>
        <v>470414760</v>
      </c>
      <c r="J24" s="14">
        <f>+рус!J24</f>
        <v>13241457240</v>
      </c>
      <c r="K24" s="14">
        <f>+рус!K24</f>
        <v>0</v>
      </c>
      <c r="L24" s="14">
        <f>+рус!L24</f>
        <v>2400</v>
      </c>
      <c r="M24" s="12">
        <f>узб!M24</f>
        <v>13241457240</v>
      </c>
    </row>
    <row r="25" spans="1:13" s="7" customFormat="1" ht="15.75">
      <c r="A25" s="24"/>
      <c r="B25" s="2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2">
        <f>SUM(M20:M24)</f>
        <v>13988206021.68</v>
      </c>
    </row>
    <row r="26" spans="1:13" s="7" customFormat="1" ht="15" customHeight="1">
      <c r="B26" s="6"/>
      <c r="I26" s="39"/>
      <c r="J26" s="39"/>
    </row>
    <row r="27" spans="1:13" s="7" customFormat="1" ht="15.75">
      <c r="B27" s="10"/>
    </row>
    <row r="28" spans="1:13" s="7" customFormat="1" ht="15.75" customHeight="1">
      <c r="B28" s="6"/>
      <c r="I28" s="39"/>
      <c r="J28" s="39"/>
    </row>
    <row r="29" spans="1:13" s="9" customFormat="1"/>
    <row r="30" spans="1:13" s="9" customFormat="1" ht="15.75">
      <c r="B30" s="6"/>
      <c r="C30" s="6"/>
      <c r="D30" s="6"/>
      <c r="I30" s="39"/>
      <c r="J30" s="39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6:J26"/>
    <mergeCell ref="I28:J28"/>
    <mergeCell ref="I30:J30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2024-07-23T04:08:02Z</cp:lastPrinted>
  <dcterms:created xsi:type="dcterms:W3CDTF">2016-08-29T14:27:48Z</dcterms:created>
  <dcterms:modified xsi:type="dcterms:W3CDTF">2024-07-23T04:31:26Z</dcterms:modified>
</cp:coreProperties>
</file>