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7955" windowHeight="6090" tabRatio="745" firstSheet="7" activeTab="14"/>
  </bookViews>
  <sheets>
    <sheet name="1-Хом аше ва мат" sheetId="1" r:id="rId1"/>
    <sheet name="2-Махсулот сотиш" sheetId="4" r:id="rId2"/>
    <sheet name="3-Импорт " sheetId="6" r:id="rId3"/>
    <sheet name="4-Хизматлар" sheetId="2" r:id="rId4"/>
    <sheet name="5-Пудратчи" sheetId="5" r:id="rId5"/>
    <sheet name="6-Эл.эн.газ сув" sheetId="7" r:id="rId6"/>
    <sheet name="7-Гос.зак." sheetId="3" r:id="rId7"/>
    <sheet name="7.1-xarid.uzex.uz" sheetId="19" r:id="rId8"/>
    <sheet name="7.1-1-xarid.uzex.uz auksion" sheetId="26" r:id="rId9"/>
    <sheet name="7.1,2-xarid uzex востановлен" sheetId="23" r:id="rId10"/>
    <sheet name="7.1-Магазин хт харид" sheetId="18" r:id="rId11"/>
    <sheet name="7.2-Конкурс-Отб.наил.предл." sheetId="10" r:id="rId12"/>
    <sheet name="7.3.-Прямые закупки за 2024" sheetId="20" r:id="rId13"/>
    <sheet name="7.4.-Аукцион" sheetId="21" r:id="rId14"/>
    <sheet name="7.5.-СПОТ_харид" sheetId="14" r:id="rId15"/>
    <sheet name="7.6.-СПОТ_сотиш" sheetId="15" r:id="rId16"/>
    <sheet name="8-coopere" sheetId="24" r:id="rId17"/>
  </sheets>
  <externalReferences>
    <externalReference r:id="rId18"/>
  </externalReferences>
  <definedNames>
    <definedName name="_xlnm._FilterDatabase" localSheetId="0" hidden="1">'1-Хом аше ва мат'!$A$5:$F$914</definedName>
    <definedName name="_xlnm._FilterDatabase" localSheetId="1" hidden="1">'2-Махсулот сотиш'!$A$6:$B$3206</definedName>
    <definedName name="_xlnm._FilterDatabase" localSheetId="2" hidden="1">'3-Импорт '!$A$6:$C$118</definedName>
    <definedName name="_xlnm._FilterDatabase" localSheetId="3" hidden="1">'4-Хизматлар'!$A$6:$B$257</definedName>
    <definedName name="_xlnm._FilterDatabase" localSheetId="4" hidden="1">'5-Пудратчи'!$A$6:$B$17</definedName>
    <definedName name="_xlnm._FilterDatabase" localSheetId="5" hidden="1">'6-Эл.эн.газ сув'!$A$6:$B$50</definedName>
    <definedName name="_xlnm._FilterDatabase" localSheetId="9" hidden="1">'7.1,2-xarid uzex востановлен'!$B$3:$H$3</definedName>
    <definedName name="_xlnm._FilterDatabase" localSheetId="8" hidden="1">'7.1-1-xarid.uzex.uz auksion'!$A$4:$H$4</definedName>
    <definedName name="_xlnm._FilterDatabase" localSheetId="7" hidden="1">'7.1-xarid.uzex.uz'!$A$4:$H$4</definedName>
    <definedName name="_xlnm._FilterDatabase" localSheetId="12" hidden="1">'7.3.-Прямые закупки за 2024'!$A$2:$J$26</definedName>
    <definedName name="_xlnm._FilterDatabase" localSheetId="13" hidden="1">'7.4.-Аукцион'!$A$6:$M$7</definedName>
    <definedName name="_xlnm._FilterDatabase" localSheetId="14" hidden="1">'7.5.-СПОТ_харид'!$A$4:$L$74</definedName>
    <definedName name="_xlnm._FilterDatabase" localSheetId="15" hidden="1">'7.6.-СПОТ_сотиш'!$A$4:$Q$1093</definedName>
    <definedName name="_xlnm._FilterDatabase" localSheetId="16" hidden="1">'8-coopere'!$A$9:$J$9</definedName>
    <definedName name="_xlnm.Print_Titles" localSheetId="0">'1-Хом аше ва мат'!$5:$5</definedName>
    <definedName name="_xlnm.Print_Titles" localSheetId="1">'2-Махсулот сотиш'!$6:$6</definedName>
    <definedName name="_xlnm.Print_Titles" localSheetId="3">'4-Хизматлар'!$6:$6</definedName>
    <definedName name="_xlnm.Print_Titles" localSheetId="10">'7.1-Магазин хт харид'!$5:$5</definedName>
    <definedName name="_xlnm.Print_Titles" localSheetId="15">'7.6.-СПОТ_сотиш'!$4:$4</definedName>
    <definedName name="_xlnm.Print_Area" localSheetId="0">'1-Хом аше ва мат'!$A$1:$B$914</definedName>
    <definedName name="_xlnm.Print_Area" localSheetId="1">'2-Махсулот сотиш'!$A$1:$B$3206</definedName>
    <definedName name="_xlnm.Print_Area" localSheetId="2">'3-Импорт '!$A$1:$B$120</definedName>
    <definedName name="_xlnm.Print_Area" localSheetId="3">'4-Хизматлар'!$A$1:$B$257</definedName>
    <definedName name="_xlnm.Print_Area" localSheetId="8">'7.1-1-xarid.uzex.uz auksion'!$A$1:$H$11</definedName>
    <definedName name="_xlnm.Print_Area" localSheetId="7">'7.1-xarid.uzex.uz'!$A$1:$H$12</definedName>
    <definedName name="_xlnm.Print_Area" localSheetId="10">'7.1-Магазин хт харид'!$A$1:$H$60</definedName>
    <definedName name="_xlnm.Print_Area" localSheetId="11">'7.2-Конкурс-Отб.наил.предл.'!$A$1:$M$12</definedName>
    <definedName name="_xlnm.Print_Area" localSheetId="13">'7.4.-Аукцион'!$A$1:$M$55</definedName>
    <definedName name="_xlnm.Print_Area" localSheetId="14">'7.5.-СПОТ_харид'!$A$1:$I$76</definedName>
    <definedName name="_xlnm.Print_Area" localSheetId="15">'7.6.-СПОТ_сотиш'!$A$1:$I$1095</definedName>
    <definedName name="_xlnm.Print_Area" localSheetId="6">'7-Гос.зак.'!$G$1:$K$41</definedName>
    <definedName name="_xlnm.Print_Area" localSheetId="16">'8-coopere'!$A$1:$J$22</definedName>
  </definedNames>
  <calcPr calcId="144525"/>
</workbook>
</file>

<file path=xl/calcChain.xml><?xml version="1.0" encoding="utf-8"?>
<calcChain xmlns="http://schemas.openxmlformats.org/spreadsheetml/2006/main">
  <c r="B259" i="2" l="1"/>
  <c r="B258" i="2"/>
  <c r="B257" i="2"/>
  <c r="I1093" i="15"/>
  <c r="A4" i="20" l="1"/>
  <c r="A5" i="20" s="1"/>
  <c r="A6" i="20" s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4" i="20" l="1"/>
  <c r="A23" i="20"/>
  <c r="E55" i="21" l="1"/>
  <c r="H55" i="21"/>
  <c r="A5" i="23" l="1"/>
  <c r="A6" i="23" s="1"/>
  <c r="A7" i="23" s="1"/>
  <c r="A8" i="23" s="1"/>
  <c r="A9" i="23" s="1"/>
  <c r="A10" i="23" s="1"/>
  <c r="A11" i="23" s="1"/>
  <c r="A12" i="23" s="1"/>
  <c r="A5" i="19"/>
  <c r="A6" i="19" s="1"/>
  <c r="A7" i="19" s="1"/>
  <c r="A8" i="19" s="1"/>
  <c r="A9" i="19" s="1"/>
  <c r="A10" i="19" s="1"/>
  <c r="A11" i="19" s="1"/>
  <c r="G1106" i="15" l="1"/>
  <c r="I1106" i="15"/>
  <c r="I1101" i="15"/>
  <c r="K43" i="14"/>
  <c r="K44" i="14"/>
  <c r="K45" i="14"/>
  <c r="K46" i="14"/>
  <c r="K47" i="14"/>
  <c r="K48" i="14"/>
  <c r="K49" i="14"/>
  <c r="K50" i="14"/>
  <c r="K51" i="14"/>
  <c r="K52" i="14"/>
  <c r="K53" i="14"/>
  <c r="K54" i="14"/>
  <c r="K55" i="14"/>
  <c r="K56" i="14"/>
  <c r="K57" i="14"/>
  <c r="K58" i="14"/>
  <c r="K59" i="14"/>
  <c r="K60" i="14"/>
  <c r="K61" i="14"/>
  <c r="K62" i="14"/>
  <c r="K63" i="14"/>
  <c r="K64" i="14"/>
  <c r="K65" i="14"/>
  <c r="K66" i="14"/>
  <c r="K67" i="14"/>
  <c r="K68" i="14"/>
  <c r="K69" i="14"/>
  <c r="K70" i="14"/>
  <c r="K71" i="14"/>
  <c r="K72" i="14"/>
  <c r="K73" i="14"/>
  <c r="K74" i="14"/>
  <c r="K938" i="15"/>
  <c r="K937" i="15"/>
  <c r="K936" i="15"/>
  <c r="K935" i="15"/>
  <c r="K934" i="15"/>
  <c r="K933" i="15"/>
  <c r="K932" i="15"/>
  <c r="K931" i="15"/>
  <c r="K930" i="15"/>
  <c r="K929" i="15"/>
  <c r="K928" i="15"/>
  <c r="K927" i="15"/>
  <c r="K926" i="15"/>
  <c r="K925" i="15"/>
  <c r="K924" i="15"/>
  <c r="K923" i="15"/>
  <c r="K922" i="15"/>
  <c r="K921" i="15"/>
  <c r="K920" i="15"/>
  <c r="K919" i="15"/>
  <c r="K918" i="15"/>
  <c r="K917" i="15"/>
  <c r="K916" i="15"/>
  <c r="K915" i="15"/>
  <c r="K914" i="15"/>
  <c r="K913" i="15"/>
  <c r="K912" i="15"/>
  <c r="K911" i="15"/>
  <c r="K910" i="15"/>
  <c r="K909" i="15"/>
  <c r="K908" i="15"/>
  <c r="K907" i="15"/>
  <c r="K906" i="15"/>
  <c r="K905" i="15"/>
  <c r="K904" i="15"/>
  <c r="K903" i="15"/>
  <c r="K902" i="15"/>
  <c r="K901" i="15"/>
  <c r="K900" i="15"/>
  <c r="K899" i="15"/>
  <c r="K898" i="15"/>
  <c r="K897" i="15"/>
  <c r="K896" i="15"/>
  <c r="K895" i="15"/>
  <c r="K894" i="15"/>
  <c r="K893" i="15"/>
  <c r="K892" i="15"/>
  <c r="K891" i="15"/>
  <c r="K890" i="15"/>
  <c r="K889" i="15"/>
  <c r="K888" i="15"/>
  <c r="K887" i="15"/>
  <c r="K886" i="15"/>
  <c r="K885" i="15"/>
  <c r="K884" i="15"/>
  <c r="K883" i="15"/>
  <c r="K882" i="15"/>
  <c r="K881" i="15"/>
  <c r="K880" i="15"/>
  <c r="K879" i="15"/>
  <c r="K878" i="15"/>
  <c r="K877" i="15"/>
  <c r="K876" i="15"/>
  <c r="K875" i="15"/>
  <c r="K874" i="15"/>
  <c r="K873" i="15"/>
  <c r="K872" i="15"/>
  <c r="K871" i="15"/>
  <c r="K870" i="15"/>
  <c r="K869" i="15"/>
  <c r="K868" i="15"/>
  <c r="K867" i="15"/>
  <c r="K866" i="15"/>
  <c r="K865" i="15"/>
  <c r="K864" i="15"/>
  <c r="K863" i="15"/>
  <c r="K862" i="15"/>
  <c r="K861" i="15"/>
  <c r="K860" i="15"/>
  <c r="K859" i="15"/>
  <c r="K858" i="15"/>
  <c r="K857" i="15"/>
  <c r="K856" i="15"/>
  <c r="K855" i="15"/>
  <c r="K854" i="15"/>
  <c r="K853" i="15"/>
  <c r="K852" i="15"/>
  <c r="K851" i="15"/>
  <c r="K850" i="15"/>
  <c r="K849" i="15"/>
  <c r="K848" i="15"/>
  <c r="K847" i="15"/>
  <c r="K846" i="15"/>
  <c r="K845" i="15"/>
  <c r="K844" i="15"/>
  <c r="K843" i="15"/>
  <c r="K842" i="15"/>
  <c r="K841" i="15"/>
  <c r="K840" i="15"/>
  <c r="K839" i="15"/>
  <c r="K838" i="15"/>
  <c r="K837" i="15"/>
  <c r="K836" i="15"/>
  <c r="K835" i="15"/>
  <c r="K834" i="15"/>
  <c r="K833" i="15"/>
  <c r="K832" i="15"/>
  <c r="K831" i="15"/>
  <c r="K830" i="15"/>
  <c r="K829" i="15"/>
  <c r="K828" i="15"/>
  <c r="K827" i="15"/>
  <c r="K826" i="15"/>
  <c r="K825" i="15"/>
  <c r="K824" i="15"/>
  <c r="K823" i="15"/>
  <c r="K822" i="15"/>
  <c r="K821" i="15"/>
  <c r="K820" i="15"/>
  <c r="K819" i="15"/>
  <c r="K818" i="15"/>
  <c r="K817" i="15"/>
  <c r="K816" i="15"/>
  <c r="K815" i="15"/>
  <c r="K814" i="15"/>
  <c r="K813" i="15"/>
  <c r="K812" i="15"/>
  <c r="K811" i="15"/>
  <c r="K810" i="15"/>
  <c r="K809" i="15"/>
  <c r="K808" i="15"/>
  <c r="K807" i="15"/>
  <c r="K806" i="15"/>
  <c r="K805" i="15"/>
  <c r="K804" i="15"/>
  <c r="K803" i="15"/>
  <c r="K802" i="15"/>
  <c r="K801" i="15"/>
  <c r="K800" i="15"/>
  <c r="K799" i="15"/>
  <c r="K798" i="15"/>
  <c r="K797" i="15"/>
  <c r="K796" i="15"/>
  <c r="K795" i="15"/>
  <c r="K794" i="15"/>
  <c r="K793" i="15"/>
  <c r="K792" i="15"/>
  <c r="K791" i="15"/>
  <c r="K790" i="15"/>
  <c r="K789" i="15"/>
  <c r="K788" i="15"/>
  <c r="K787" i="15"/>
  <c r="K786" i="15"/>
  <c r="K785" i="15"/>
  <c r="K784" i="15"/>
  <c r="K783" i="15"/>
  <c r="K782" i="15"/>
  <c r="K781" i="15"/>
  <c r="K780" i="15"/>
  <c r="K779" i="15"/>
  <c r="K778" i="15"/>
  <c r="K777" i="15"/>
  <c r="K776" i="15"/>
  <c r="K775" i="15"/>
  <c r="K774" i="15"/>
  <c r="K773" i="15"/>
  <c r="K772" i="15"/>
  <c r="K771" i="15"/>
  <c r="K770" i="15"/>
  <c r="K769" i="15"/>
  <c r="K768" i="15"/>
  <c r="K767" i="15"/>
  <c r="K766" i="15"/>
  <c r="K765" i="15"/>
  <c r="K764" i="15"/>
  <c r="K763" i="15"/>
  <c r="K762" i="15"/>
  <c r="K761" i="15"/>
  <c r="K760" i="15"/>
  <c r="K759" i="15"/>
  <c r="K758" i="15"/>
  <c r="K757" i="15"/>
  <c r="K756" i="15"/>
  <c r="K755" i="15"/>
  <c r="K754" i="15"/>
  <c r="K753" i="15"/>
  <c r="K752" i="15"/>
  <c r="K751" i="15"/>
  <c r="K750" i="15"/>
  <c r="K749" i="15"/>
  <c r="K748" i="15"/>
  <c r="K747" i="15"/>
  <c r="K746" i="15"/>
  <c r="K745" i="15"/>
  <c r="K744" i="15"/>
  <c r="K743" i="15"/>
  <c r="K742" i="15"/>
  <c r="K741" i="15"/>
  <c r="K740" i="15"/>
  <c r="K739" i="15"/>
  <c r="K738" i="15"/>
  <c r="K737" i="15"/>
  <c r="K736" i="15"/>
  <c r="K735" i="15"/>
  <c r="K734" i="15"/>
  <c r="K733" i="15"/>
  <c r="K732" i="15"/>
  <c r="K731" i="15"/>
  <c r="K730" i="15"/>
  <c r="K729" i="15"/>
  <c r="K728" i="15"/>
  <c r="K727" i="15"/>
  <c r="K726" i="15"/>
  <c r="K725" i="15"/>
  <c r="K724" i="15"/>
  <c r="K723" i="15"/>
  <c r="K722" i="15"/>
  <c r="K721" i="15"/>
  <c r="K720" i="15"/>
  <c r="K719" i="15"/>
  <c r="K718" i="15"/>
  <c r="K717" i="15"/>
  <c r="K716" i="15"/>
  <c r="K715" i="15"/>
  <c r="K714" i="15"/>
  <c r="K713" i="15"/>
  <c r="K712" i="15"/>
  <c r="K711" i="15"/>
  <c r="K710" i="15"/>
  <c r="K709" i="15"/>
  <c r="K708" i="15"/>
  <c r="K707" i="15"/>
  <c r="K706" i="15"/>
  <c r="K705" i="15"/>
  <c r="K704" i="15"/>
  <c r="K703" i="15"/>
  <c r="K702" i="15"/>
  <c r="K701" i="15"/>
  <c r="K700" i="15"/>
  <c r="K699" i="15"/>
  <c r="K698" i="15"/>
  <c r="K697" i="15"/>
  <c r="K696" i="15"/>
  <c r="K695" i="15"/>
  <c r="K694" i="15"/>
  <c r="K693" i="15"/>
  <c r="K692" i="15"/>
  <c r="K691" i="15"/>
  <c r="K690" i="15"/>
  <c r="K689" i="15"/>
  <c r="K688" i="15"/>
  <c r="K687" i="15"/>
  <c r="K686" i="15"/>
  <c r="K685" i="15"/>
  <c r="K684" i="15"/>
  <c r="K683" i="15"/>
  <c r="K682" i="15"/>
  <c r="K681" i="15"/>
  <c r="K680" i="15"/>
  <c r="K679" i="15"/>
  <c r="K678" i="15"/>
  <c r="K677" i="15"/>
  <c r="K676" i="15"/>
  <c r="K675" i="15"/>
  <c r="K674" i="15"/>
  <c r="K673" i="15"/>
  <c r="K672" i="15"/>
  <c r="K671" i="15"/>
  <c r="K670" i="15"/>
  <c r="K669" i="15"/>
  <c r="K668" i="15"/>
  <c r="K667" i="15"/>
  <c r="K666" i="15"/>
  <c r="K665" i="15"/>
  <c r="K664" i="15"/>
  <c r="K663" i="15"/>
  <c r="K662" i="15"/>
  <c r="K661" i="15"/>
  <c r="K660" i="15"/>
  <c r="K659" i="15"/>
  <c r="K658" i="15"/>
  <c r="K657" i="15"/>
  <c r="K656" i="15"/>
  <c r="K655" i="15"/>
  <c r="K654" i="15"/>
  <c r="K653" i="15"/>
  <c r="K652" i="15"/>
  <c r="K651" i="15"/>
  <c r="K650" i="15"/>
  <c r="K649" i="15"/>
  <c r="K648" i="15"/>
  <c r="K647" i="15"/>
  <c r="K646" i="15"/>
  <c r="K645" i="15"/>
  <c r="K644" i="15"/>
  <c r="K643" i="15"/>
  <c r="K642" i="15"/>
  <c r="K641" i="15"/>
  <c r="K640" i="15"/>
  <c r="K639" i="15"/>
  <c r="K638" i="15"/>
  <c r="K637" i="15"/>
  <c r="K636" i="15"/>
  <c r="K635" i="15"/>
  <c r="K634" i="15"/>
  <c r="K633" i="15"/>
  <c r="K632" i="15"/>
  <c r="K631" i="15"/>
  <c r="K630" i="15"/>
  <c r="K629" i="15"/>
  <c r="K628" i="15"/>
  <c r="K627" i="15"/>
  <c r="K626" i="15"/>
  <c r="K625" i="15"/>
  <c r="K624" i="15"/>
  <c r="K623" i="15"/>
  <c r="K622" i="15"/>
  <c r="K621" i="15"/>
  <c r="K620" i="15"/>
  <c r="K619" i="15"/>
  <c r="K618" i="15"/>
  <c r="K617" i="15"/>
  <c r="K616" i="15"/>
  <c r="K615" i="15"/>
  <c r="K614" i="15"/>
  <c r="K613" i="15"/>
  <c r="K612" i="15"/>
  <c r="K611" i="15"/>
  <c r="K610" i="15"/>
  <c r="K609" i="15"/>
  <c r="K608" i="15"/>
  <c r="K607" i="15"/>
  <c r="K606" i="15"/>
  <c r="K605" i="15"/>
  <c r="K604" i="15"/>
  <c r="K603" i="15"/>
  <c r="K602" i="15"/>
  <c r="K601" i="15"/>
  <c r="K600" i="15"/>
  <c r="K599" i="15"/>
  <c r="K598" i="15"/>
  <c r="K597" i="15"/>
  <c r="K596" i="15"/>
  <c r="K595" i="15"/>
  <c r="K594" i="15"/>
  <c r="K593" i="15"/>
  <c r="K592" i="15"/>
  <c r="K591" i="15"/>
  <c r="K590" i="15"/>
  <c r="K589" i="15"/>
  <c r="K588" i="15"/>
  <c r="K587" i="15"/>
  <c r="K586" i="15"/>
  <c r="K585" i="15"/>
  <c r="K584" i="15"/>
  <c r="K583" i="15"/>
  <c r="K582" i="15"/>
  <c r="K581" i="15"/>
  <c r="K580" i="15"/>
  <c r="K579" i="15"/>
  <c r="K578" i="15"/>
  <c r="K577" i="15"/>
  <c r="K576" i="15"/>
  <c r="K575" i="15"/>
  <c r="K574" i="15"/>
  <c r="K573" i="15"/>
  <c r="K572" i="15"/>
  <c r="K571" i="15"/>
  <c r="K570" i="15"/>
  <c r="K569" i="15"/>
  <c r="K568" i="15"/>
  <c r="K567" i="15"/>
  <c r="K566" i="15"/>
  <c r="K565" i="15"/>
  <c r="K564" i="15"/>
  <c r="K563" i="15"/>
  <c r="K562" i="15"/>
  <c r="K561" i="15"/>
  <c r="K560" i="15"/>
  <c r="K559" i="15"/>
  <c r="K558" i="15"/>
  <c r="K557" i="15"/>
  <c r="K556" i="15"/>
  <c r="K555" i="15"/>
  <c r="K554" i="15"/>
  <c r="K553" i="15"/>
  <c r="K552" i="15"/>
  <c r="K551" i="15"/>
  <c r="K550" i="15"/>
  <c r="K549" i="15"/>
  <c r="K548" i="15"/>
  <c r="K547" i="15"/>
  <c r="K546" i="15"/>
  <c r="K545" i="15"/>
  <c r="K544" i="15"/>
  <c r="K543" i="15"/>
  <c r="K542" i="15"/>
  <c r="K541" i="15"/>
  <c r="K540" i="15"/>
  <c r="K539" i="15"/>
  <c r="K538" i="15"/>
  <c r="K537" i="15"/>
  <c r="K536" i="15"/>
  <c r="K535" i="15"/>
  <c r="K534" i="15"/>
  <c r="K533" i="15"/>
  <c r="K532" i="15"/>
  <c r="K531" i="15"/>
  <c r="K530" i="15"/>
  <c r="K529" i="15"/>
  <c r="K528" i="15"/>
  <c r="K527" i="15"/>
  <c r="K526" i="15"/>
  <c r="K525" i="15"/>
  <c r="K524" i="15"/>
  <c r="K523" i="15"/>
  <c r="K522" i="15"/>
  <c r="K521" i="15"/>
  <c r="K520" i="15"/>
  <c r="K519" i="15"/>
  <c r="K518" i="15"/>
  <c r="K517" i="15"/>
  <c r="K516" i="15"/>
  <c r="K515" i="15"/>
  <c r="K514" i="15"/>
  <c r="K513" i="15"/>
  <c r="K512" i="15"/>
  <c r="K511" i="15"/>
  <c r="K510" i="15"/>
  <c r="K509" i="15"/>
  <c r="K508" i="15"/>
  <c r="K507" i="15"/>
  <c r="K506" i="15"/>
  <c r="K505" i="15"/>
  <c r="K504" i="15"/>
  <c r="K503" i="15"/>
  <c r="K502" i="15"/>
  <c r="K501" i="15"/>
  <c r="K500" i="15"/>
  <c r="K499" i="15"/>
  <c r="K498" i="15"/>
  <c r="K497" i="15"/>
  <c r="K496" i="15"/>
  <c r="K495" i="15"/>
  <c r="K494" i="15"/>
  <c r="K493" i="15"/>
  <c r="K492" i="15"/>
  <c r="K491" i="15"/>
  <c r="K490" i="15"/>
  <c r="K489" i="15"/>
  <c r="K488" i="15"/>
  <c r="K487" i="15"/>
  <c r="K486" i="15"/>
  <c r="K485" i="15"/>
  <c r="K484" i="15"/>
  <c r="K483" i="15"/>
  <c r="K482" i="15"/>
  <c r="K481" i="15"/>
  <c r="K480" i="15"/>
  <c r="K479" i="15"/>
  <c r="K478" i="15"/>
  <c r="K477" i="15"/>
  <c r="K476" i="15"/>
  <c r="K475" i="15"/>
  <c r="K474" i="15"/>
  <c r="K473" i="15"/>
  <c r="K472" i="15"/>
  <c r="K471" i="15"/>
  <c r="K470" i="15"/>
  <c r="K469" i="15"/>
  <c r="K468" i="15"/>
  <c r="K467" i="15"/>
  <c r="K466" i="15"/>
  <c r="K465" i="15"/>
  <c r="K464" i="15"/>
  <c r="K463" i="15"/>
  <c r="K462" i="15"/>
  <c r="K461" i="15"/>
  <c r="K460" i="15"/>
  <c r="K459" i="15"/>
  <c r="K458" i="15"/>
  <c r="K457" i="15"/>
  <c r="K456" i="15"/>
  <c r="K455" i="15"/>
  <c r="K454" i="15"/>
  <c r="K453" i="15"/>
  <c r="K452" i="15"/>
  <c r="K451" i="15"/>
  <c r="K450" i="15"/>
  <c r="K449" i="15"/>
  <c r="K448" i="15"/>
  <c r="K447" i="15"/>
  <c r="K446" i="15"/>
  <c r="K445" i="15"/>
  <c r="K444" i="15"/>
  <c r="K443" i="15"/>
  <c r="K442" i="15"/>
  <c r="K441" i="15"/>
  <c r="K440" i="15"/>
  <c r="K439" i="15"/>
  <c r="K438" i="15"/>
  <c r="K437" i="15"/>
  <c r="K436" i="15"/>
  <c r="K435" i="15"/>
  <c r="K434" i="15"/>
  <c r="K433" i="15"/>
  <c r="K432" i="15"/>
  <c r="K431" i="15"/>
  <c r="K430" i="15"/>
  <c r="K429" i="15"/>
  <c r="K428" i="15"/>
  <c r="K427" i="15"/>
  <c r="K426" i="15"/>
  <c r="K425" i="15"/>
  <c r="K424" i="15"/>
  <c r="K423" i="15"/>
  <c r="K422" i="15"/>
  <c r="K421" i="15"/>
  <c r="K420" i="15"/>
  <c r="K419" i="15"/>
  <c r="K418" i="15"/>
  <c r="K417" i="15"/>
  <c r="K416" i="15"/>
  <c r="K415" i="15"/>
  <c r="K414" i="15"/>
  <c r="K413" i="15"/>
  <c r="K412" i="15"/>
  <c r="K411" i="15"/>
  <c r="K410" i="15"/>
  <c r="K409" i="15"/>
  <c r="K408" i="15"/>
  <c r="K407" i="15"/>
  <c r="K406" i="15"/>
  <c r="K405" i="15"/>
  <c r="K404" i="15"/>
  <c r="K403" i="15"/>
  <c r="K402" i="15"/>
  <c r="K401" i="15"/>
  <c r="K400" i="15"/>
  <c r="K399" i="15"/>
  <c r="K398" i="15"/>
  <c r="K397" i="15"/>
  <c r="K396" i="15"/>
  <c r="K395" i="15"/>
  <c r="K394" i="15"/>
  <c r="K393" i="15"/>
  <c r="K392" i="15"/>
  <c r="K391" i="15"/>
  <c r="K390" i="15"/>
  <c r="K389" i="15"/>
  <c r="K388" i="15"/>
  <c r="K387" i="15"/>
  <c r="K386" i="15"/>
  <c r="K385" i="15"/>
  <c r="K384" i="15"/>
  <c r="K383" i="15"/>
  <c r="K382" i="15"/>
  <c r="K381" i="15"/>
  <c r="K380" i="15"/>
  <c r="K379" i="15"/>
  <c r="K378" i="15"/>
  <c r="K377" i="15"/>
  <c r="K376" i="15"/>
  <c r="K375" i="15"/>
  <c r="K374" i="15"/>
  <c r="K373" i="15"/>
  <c r="K372" i="15"/>
  <c r="K371" i="15"/>
  <c r="K370" i="15"/>
  <c r="K369" i="15"/>
  <c r="K368" i="15"/>
  <c r="K367" i="15"/>
  <c r="K366" i="15"/>
  <c r="K365" i="15"/>
  <c r="K364" i="15"/>
  <c r="K363" i="15"/>
  <c r="K362" i="15"/>
  <c r="K361" i="15"/>
  <c r="K360" i="15"/>
  <c r="K359" i="15"/>
  <c r="K358" i="15"/>
  <c r="K357" i="15"/>
  <c r="K356" i="15"/>
  <c r="K355" i="15"/>
  <c r="K354" i="15"/>
  <c r="K353" i="15"/>
  <c r="K352" i="15"/>
  <c r="K351" i="15"/>
  <c r="K350" i="15"/>
  <c r="K349" i="15"/>
  <c r="K348" i="15"/>
  <c r="K347" i="15"/>
  <c r="K346" i="15"/>
  <c r="K345" i="15"/>
  <c r="K344" i="15"/>
  <c r="K343" i="15"/>
  <c r="K342" i="15"/>
  <c r="K341" i="15"/>
  <c r="K340" i="15"/>
  <c r="K339" i="15"/>
  <c r="K338" i="15"/>
  <c r="K337" i="15"/>
  <c r="K336" i="15"/>
  <c r="K335" i="15"/>
  <c r="K334" i="15"/>
  <c r="K333" i="15"/>
  <c r="K332" i="15"/>
  <c r="K331" i="15"/>
  <c r="K330" i="15"/>
  <c r="K329" i="15"/>
  <c r="K328" i="15"/>
  <c r="K327" i="15"/>
  <c r="K326" i="15"/>
  <c r="K325" i="15"/>
  <c r="K324" i="15"/>
  <c r="K323" i="15"/>
  <c r="K322" i="15"/>
  <c r="K321" i="15"/>
  <c r="K320" i="15"/>
  <c r="K319" i="15"/>
  <c r="K318" i="15"/>
  <c r="K317" i="15"/>
  <c r="K316" i="15"/>
  <c r="K315" i="15"/>
  <c r="K314" i="15"/>
  <c r="K313" i="15"/>
  <c r="K312" i="15"/>
  <c r="K311" i="15"/>
  <c r="K310" i="15"/>
  <c r="K309" i="15"/>
  <c r="K308" i="15"/>
  <c r="K307" i="15"/>
  <c r="K306" i="15"/>
  <c r="K305" i="15"/>
  <c r="K304" i="15"/>
  <c r="K303" i="15"/>
  <c r="K302" i="15"/>
  <c r="K301" i="15"/>
  <c r="K300" i="15"/>
  <c r="K299" i="15"/>
  <c r="K298" i="15"/>
  <c r="K297" i="15"/>
  <c r="K296" i="15"/>
  <c r="K295" i="15"/>
  <c r="K294" i="15"/>
  <c r="K293" i="15"/>
  <c r="K292" i="15"/>
  <c r="K291" i="15"/>
  <c r="K290" i="15"/>
  <c r="K289" i="15"/>
  <c r="K288" i="15"/>
  <c r="K287" i="15"/>
  <c r="K286" i="15"/>
  <c r="K285" i="15"/>
  <c r="K284" i="15"/>
  <c r="K283" i="15"/>
  <c r="K282" i="15"/>
  <c r="K281" i="15"/>
  <c r="K280" i="15"/>
  <c r="K279" i="15"/>
  <c r="K278" i="15"/>
  <c r="K277" i="15"/>
  <c r="K276" i="15"/>
  <c r="K275" i="15"/>
  <c r="K274" i="15"/>
  <c r="K273" i="15"/>
  <c r="K272" i="15"/>
  <c r="K271" i="15"/>
  <c r="K270" i="15"/>
  <c r="K269" i="15"/>
  <c r="K268" i="15"/>
  <c r="K267" i="15"/>
  <c r="K266" i="15"/>
  <c r="K265" i="15"/>
  <c r="K264" i="15"/>
  <c r="K263" i="15"/>
  <c r="K262" i="15"/>
  <c r="K261" i="15"/>
  <c r="K260" i="15"/>
  <c r="K259" i="15"/>
  <c r="K258" i="15"/>
  <c r="K257" i="15"/>
  <c r="K256" i="15"/>
  <c r="K255" i="15"/>
  <c r="K254" i="15"/>
  <c r="K253" i="15"/>
  <c r="K252" i="15"/>
  <c r="K251" i="15"/>
  <c r="K250" i="15"/>
  <c r="K249" i="15"/>
  <c r="K248" i="15"/>
  <c r="K247" i="15"/>
  <c r="K246" i="15"/>
  <c r="K245" i="15"/>
  <c r="K244" i="15"/>
  <c r="K243" i="15"/>
  <c r="K242" i="15"/>
  <c r="K241" i="15"/>
  <c r="K240" i="15"/>
  <c r="K239" i="15"/>
  <c r="K238" i="15"/>
  <c r="K237" i="15"/>
  <c r="K236" i="15"/>
  <c r="K235" i="15"/>
  <c r="K234" i="15"/>
  <c r="K233" i="15"/>
  <c r="K232" i="15"/>
  <c r="K231" i="15"/>
  <c r="K230" i="15"/>
  <c r="K229" i="15"/>
  <c r="K228" i="15"/>
  <c r="K227" i="15"/>
  <c r="K226" i="15"/>
  <c r="K225" i="15"/>
  <c r="K224" i="15"/>
  <c r="K223" i="15"/>
  <c r="K222" i="15"/>
  <c r="K221" i="15"/>
  <c r="K220" i="15"/>
  <c r="K219" i="15"/>
  <c r="K218" i="15"/>
  <c r="K217" i="15"/>
  <c r="K216" i="15"/>
  <c r="K215" i="15"/>
  <c r="K214" i="15"/>
  <c r="K213" i="15"/>
  <c r="K212" i="15"/>
  <c r="K211" i="15"/>
  <c r="K210" i="15"/>
  <c r="K209" i="15"/>
  <c r="K208" i="15"/>
  <c r="K207" i="15"/>
  <c r="K206" i="15"/>
  <c r="K205" i="15"/>
  <c r="K204" i="15"/>
  <c r="K203" i="15"/>
  <c r="K202" i="15"/>
  <c r="K201" i="15"/>
  <c r="K200" i="15"/>
  <c r="K199" i="15"/>
  <c r="K198" i="15"/>
  <c r="K197" i="15"/>
  <c r="K196" i="15"/>
  <c r="K195" i="15"/>
  <c r="K194" i="15"/>
  <c r="K193" i="15"/>
  <c r="K192" i="15"/>
  <c r="K191" i="15"/>
  <c r="K190" i="15"/>
  <c r="K189" i="15"/>
  <c r="K188" i="15"/>
  <c r="K187" i="15"/>
  <c r="K186" i="15"/>
  <c r="K185" i="15"/>
  <c r="K184" i="15"/>
  <c r="K183" i="15"/>
  <c r="K182" i="15"/>
  <c r="K181" i="15"/>
  <c r="K180" i="15"/>
  <c r="K179" i="15"/>
  <c r="K178" i="15"/>
  <c r="K177" i="15"/>
  <c r="K176" i="15"/>
  <c r="K175" i="15"/>
  <c r="K174" i="15"/>
  <c r="K173" i="15"/>
  <c r="K172" i="15"/>
  <c r="K171" i="15"/>
  <c r="K170" i="15"/>
  <c r="K169" i="15"/>
  <c r="K168" i="15"/>
  <c r="K167" i="15"/>
  <c r="K166" i="15"/>
  <c r="K165" i="15"/>
  <c r="K164" i="15"/>
  <c r="K163" i="15"/>
  <c r="K162" i="15"/>
  <c r="K161" i="15"/>
  <c r="K160" i="15"/>
  <c r="K159" i="15"/>
  <c r="K158" i="15"/>
  <c r="K157" i="15"/>
  <c r="K156" i="15"/>
  <c r="K155" i="15"/>
  <c r="K154" i="15"/>
  <c r="K153" i="15"/>
  <c r="K152" i="15"/>
  <c r="K151" i="15"/>
  <c r="K150" i="15"/>
  <c r="K149" i="15"/>
  <c r="K148" i="15"/>
  <c r="K147" i="15"/>
  <c r="K146" i="15"/>
  <c r="K145" i="15"/>
  <c r="K144" i="15"/>
  <c r="K143" i="15"/>
  <c r="K142" i="15"/>
  <c r="K141" i="15"/>
  <c r="K140" i="15"/>
  <c r="K139" i="15"/>
  <c r="K138" i="15"/>
  <c r="K137" i="15"/>
  <c r="K136" i="15"/>
  <c r="K135" i="15"/>
  <c r="K134" i="15"/>
  <c r="K133" i="15"/>
  <c r="K132" i="15"/>
  <c r="K131" i="15"/>
  <c r="K130" i="15"/>
  <c r="K129" i="15"/>
  <c r="K128" i="15"/>
  <c r="K127" i="15"/>
  <c r="K126" i="15"/>
  <c r="K125" i="15"/>
  <c r="K124" i="15"/>
  <c r="K123" i="15"/>
  <c r="K122" i="15"/>
  <c r="K121" i="15"/>
  <c r="K120" i="15"/>
  <c r="K119" i="15"/>
  <c r="K118" i="15"/>
  <c r="K117" i="15"/>
  <c r="K116" i="15"/>
  <c r="K115" i="15"/>
  <c r="K114" i="15"/>
  <c r="K113" i="15"/>
  <c r="K112" i="15"/>
  <c r="K111" i="15"/>
  <c r="K110" i="15"/>
  <c r="K109" i="15"/>
  <c r="K108" i="15"/>
  <c r="K107" i="15"/>
  <c r="K106" i="15"/>
  <c r="K105" i="15"/>
  <c r="K104" i="15"/>
  <c r="K103" i="15"/>
  <c r="K102" i="15"/>
  <c r="K101" i="15"/>
  <c r="K100" i="15"/>
  <c r="K99" i="15"/>
  <c r="K98" i="15"/>
  <c r="K97" i="15"/>
  <c r="K96" i="15"/>
  <c r="K95" i="15"/>
  <c r="K94" i="15"/>
  <c r="K93" i="15"/>
  <c r="K92" i="15"/>
  <c r="K91" i="15"/>
  <c r="K90" i="15"/>
  <c r="K89" i="15"/>
  <c r="K88" i="15"/>
  <c r="K87" i="15"/>
  <c r="K86" i="15"/>
  <c r="K85" i="15"/>
  <c r="K84" i="15"/>
  <c r="K83" i="15"/>
  <c r="K82" i="15"/>
  <c r="K81" i="15"/>
  <c r="K80" i="15"/>
  <c r="K79" i="15"/>
  <c r="K78" i="15"/>
  <c r="K77" i="15"/>
  <c r="K76" i="15"/>
  <c r="K75" i="15"/>
  <c r="K74" i="15"/>
  <c r="K73" i="15"/>
  <c r="K72" i="15"/>
  <c r="K71" i="15"/>
  <c r="K70" i="15"/>
  <c r="K69" i="15"/>
  <c r="K68" i="15"/>
  <c r="K67" i="15"/>
  <c r="K66" i="15"/>
  <c r="K65" i="15"/>
  <c r="K64" i="15"/>
  <c r="K63" i="15"/>
  <c r="K62" i="15"/>
  <c r="K61" i="15"/>
  <c r="K60" i="15"/>
  <c r="K59" i="15"/>
  <c r="K58" i="15"/>
  <c r="K57" i="15"/>
  <c r="K56" i="15"/>
  <c r="K55" i="15"/>
  <c r="K54" i="15"/>
  <c r="K53" i="15"/>
  <c r="K52" i="15"/>
  <c r="K51" i="15"/>
  <c r="K50" i="15"/>
  <c r="K49" i="15"/>
  <c r="K48" i="15"/>
  <c r="K47" i="15"/>
  <c r="K46" i="15"/>
  <c r="K45" i="15"/>
  <c r="K44" i="15"/>
  <c r="K43" i="15"/>
  <c r="K42" i="15"/>
  <c r="K41" i="15"/>
  <c r="K40" i="15"/>
  <c r="K39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K13" i="15"/>
  <c r="K12" i="15"/>
  <c r="K11" i="15"/>
  <c r="K10" i="15"/>
  <c r="K9" i="15"/>
  <c r="K8" i="15"/>
  <c r="K7" i="15"/>
  <c r="K6" i="15"/>
  <c r="K5" i="15"/>
  <c r="B50" i="7" l="1"/>
  <c r="B18" i="5"/>
  <c r="B120" i="6"/>
  <c r="B3206" i="4"/>
  <c r="B914" i="1"/>
  <c r="K7" i="14" l="1"/>
  <c r="K8" i="14"/>
  <c r="K9" i="14"/>
  <c r="K10" i="14"/>
  <c r="K11" i="14"/>
  <c r="K12" i="14"/>
  <c r="K13" i="14"/>
  <c r="K14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31" i="14"/>
  <c r="K32" i="14"/>
  <c r="K33" i="14"/>
  <c r="K34" i="14"/>
  <c r="K35" i="14"/>
  <c r="K36" i="14"/>
  <c r="K37" i="14"/>
  <c r="K38" i="14"/>
  <c r="K39" i="14"/>
  <c r="K40" i="14"/>
  <c r="K41" i="14"/>
  <c r="K42" i="14"/>
  <c r="K949" i="15"/>
  <c r="K950" i="15"/>
  <c r="K951" i="15"/>
  <c r="K952" i="15"/>
  <c r="K953" i="15"/>
  <c r="K954" i="15"/>
  <c r="K955" i="15"/>
  <c r="K956" i="15"/>
  <c r="K957" i="15"/>
  <c r="K958" i="15"/>
  <c r="K959" i="15"/>
  <c r="K960" i="15"/>
  <c r="K961" i="15"/>
  <c r="K962" i="15"/>
  <c r="K963" i="15"/>
  <c r="K964" i="15"/>
  <c r="K965" i="15"/>
  <c r="K966" i="15"/>
  <c r="K967" i="15"/>
  <c r="K968" i="15"/>
  <c r="K969" i="15"/>
  <c r="K970" i="15"/>
  <c r="K971" i="15"/>
  <c r="K972" i="15"/>
  <c r="K973" i="15"/>
  <c r="K974" i="15"/>
  <c r="K975" i="15"/>
  <c r="K976" i="15"/>
  <c r="K977" i="15"/>
  <c r="K978" i="15"/>
  <c r="K979" i="15"/>
  <c r="K980" i="15"/>
  <c r="K981" i="15"/>
  <c r="K982" i="15"/>
  <c r="K983" i="15"/>
  <c r="K984" i="15"/>
  <c r="K985" i="15"/>
  <c r="K986" i="15"/>
  <c r="K987" i="15"/>
  <c r="K988" i="15"/>
  <c r="K989" i="15"/>
  <c r="K990" i="15"/>
  <c r="K991" i="15"/>
  <c r="K992" i="15"/>
  <c r="K993" i="15"/>
  <c r="K994" i="15"/>
  <c r="K995" i="15"/>
  <c r="K996" i="15"/>
  <c r="K997" i="15"/>
  <c r="K998" i="15"/>
  <c r="K999" i="15"/>
  <c r="K1000" i="15"/>
  <c r="K1001" i="15"/>
  <c r="K1002" i="15"/>
  <c r="K1003" i="15"/>
  <c r="K1004" i="15"/>
  <c r="K1005" i="15"/>
  <c r="K1006" i="15"/>
  <c r="K1007" i="15"/>
  <c r="K1008" i="15"/>
  <c r="K1009" i="15"/>
  <c r="K1010" i="15"/>
  <c r="K1011" i="15"/>
  <c r="K1012" i="15"/>
  <c r="K1013" i="15"/>
  <c r="K1014" i="15"/>
  <c r="K1015" i="15"/>
  <c r="K1016" i="15"/>
  <c r="K1017" i="15"/>
  <c r="K1018" i="15"/>
  <c r="K1019" i="15"/>
  <c r="K1020" i="15"/>
  <c r="K1021" i="15"/>
  <c r="K1022" i="15"/>
  <c r="K1023" i="15"/>
  <c r="K1024" i="15"/>
  <c r="K1025" i="15"/>
  <c r="K1026" i="15"/>
  <c r="K1027" i="15"/>
  <c r="K1028" i="15"/>
  <c r="K1029" i="15"/>
  <c r="K1030" i="15"/>
  <c r="K1031" i="15"/>
  <c r="K1032" i="15"/>
  <c r="K1033" i="15"/>
  <c r="K1034" i="15"/>
  <c r="K1035" i="15"/>
  <c r="K1036" i="15"/>
  <c r="K1037" i="15"/>
  <c r="K1038" i="15"/>
  <c r="K1039" i="15"/>
  <c r="K1040" i="15"/>
  <c r="K1041" i="15"/>
  <c r="K1042" i="15"/>
  <c r="K1043" i="15"/>
  <c r="K1044" i="15"/>
  <c r="K1045" i="15"/>
  <c r="K1046" i="15"/>
  <c r="K1047" i="15"/>
  <c r="K1048" i="15"/>
  <c r="K1049" i="15"/>
  <c r="K1050" i="15"/>
  <c r="K1051" i="15"/>
  <c r="K1052" i="15"/>
  <c r="K1053" i="15"/>
  <c r="K1054" i="15"/>
  <c r="K1055" i="15"/>
  <c r="K1056" i="15"/>
  <c r="K1057" i="15"/>
  <c r="K1058" i="15"/>
  <c r="K1059" i="15"/>
  <c r="K1060" i="15"/>
  <c r="K1061" i="15"/>
  <c r="K1062" i="15"/>
  <c r="K1063" i="15"/>
  <c r="K1064" i="15"/>
  <c r="K1065" i="15"/>
  <c r="K1066" i="15"/>
  <c r="K1067" i="15"/>
  <c r="K1068" i="15"/>
  <c r="K1069" i="15"/>
  <c r="K1070" i="15"/>
  <c r="K1071" i="15"/>
  <c r="K1072" i="15"/>
  <c r="K1073" i="15"/>
  <c r="K1074" i="15"/>
  <c r="K1075" i="15"/>
  <c r="K1076" i="15"/>
  <c r="K1077" i="15"/>
  <c r="K1078" i="15"/>
  <c r="K1079" i="15"/>
  <c r="K1080" i="15"/>
  <c r="K1081" i="15"/>
  <c r="K1082" i="15"/>
  <c r="K1083" i="15"/>
  <c r="K1084" i="15"/>
  <c r="K1085" i="15"/>
  <c r="K1086" i="15"/>
  <c r="K1087" i="15"/>
  <c r="K1088" i="15"/>
  <c r="K1089" i="15"/>
  <c r="K1090" i="15"/>
  <c r="K1091" i="15"/>
  <c r="H1106" i="15" l="1"/>
  <c r="F27" i="20" l="1"/>
  <c r="G27" i="20"/>
  <c r="H10" i="24" l="1"/>
  <c r="H57" i="18" l="1"/>
  <c r="E57" i="18"/>
  <c r="K941" i="15" l="1"/>
  <c r="K942" i="15"/>
  <c r="K943" i="15"/>
  <c r="K944" i="15"/>
  <c r="K945" i="15"/>
  <c r="K946" i="15"/>
  <c r="K947" i="15"/>
  <c r="K948" i="15"/>
  <c r="H13" i="23" l="1"/>
  <c r="H12" i="19" l="1"/>
  <c r="H6" i="3" l="1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5" i="3"/>
  <c r="J101" i="14"/>
  <c r="K1092" i="15" l="1"/>
  <c r="I76" i="14"/>
  <c r="K75" i="14"/>
  <c r="K76" i="14"/>
  <c r="K6" i="14" l="1"/>
  <c r="K940" i="15"/>
  <c r="K86" i="14" l="1"/>
  <c r="K90" i="14"/>
  <c r="K94" i="14"/>
  <c r="K98" i="14"/>
  <c r="G84" i="14"/>
  <c r="I6" i="3" s="1"/>
  <c r="G88" i="14"/>
  <c r="K88" i="14"/>
  <c r="K100" i="14"/>
  <c r="K87" i="14"/>
  <c r="K91" i="14"/>
  <c r="K95" i="14"/>
  <c r="K99" i="14"/>
  <c r="G85" i="14"/>
  <c r="I7" i="3" s="1"/>
  <c r="G89" i="14"/>
  <c r="K92" i="14"/>
  <c r="G86" i="14"/>
  <c r="I8" i="3" s="1"/>
  <c r="K84" i="14"/>
  <c r="K85" i="14"/>
  <c r="K89" i="14"/>
  <c r="K93" i="14"/>
  <c r="K97" i="14"/>
  <c r="K83" i="14"/>
  <c r="G87" i="14"/>
  <c r="G91" i="14"/>
  <c r="G83" i="14"/>
  <c r="I5" i="3" s="1"/>
  <c r="I83" i="14"/>
  <c r="K96" i="14"/>
  <c r="G90" i="14"/>
  <c r="I85" i="14"/>
  <c r="K7" i="3" s="1"/>
  <c r="I84" i="14"/>
  <c r="K6" i="3" s="1"/>
  <c r="I86" i="14"/>
  <c r="K8" i="3" s="1"/>
  <c r="G95" i="14" l="1"/>
  <c r="I17" i="3" s="1"/>
  <c r="G99" i="14"/>
  <c r="I21" i="3" s="1"/>
  <c r="G92" i="14"/>
  <c r="I14" i="3" s="1"/>
  <c r="G93" i="14"/>
  <c r="I15" i="3" s="1"/>
  <c r="G98" i="14"/>
  <c r="I20" i="3" s="1"/>
  <c r="G97" i="14"/>
  <c r="I19" i="3" s="1"/>
  <c r="G100" i="14"/>
  <c r="I22" i="3" s="1"/>
  <c r="H86" i="14"/>
  <c r="J8" i="3" s="1"/>
  <c r="H85" i="14"/>
  <c r="J7" i="3" s="1"/>
  <c r="G94" i="14"/>
  <c r="I16" i="3" s="1"/>
  <c r="G96" i="14"/>
  <c r="I18" i="3" s="1"/>
  <c r="H84" i="14"/>
  <c r="J6" i="3" s="1"/>
  <c r="I9" i="3"/>
  <c r="I12" i="3"/>
  <c r="I13" i="3"/>
  <c r="I87" i="14"/>
  <c r="K9" i="3" s="1"/>
  <c r="I96" i="14"/>
  <c r="K18" i="3" s="1"/>
  <c r="I90" i="14"/>
  <c r="K12" i="3" s="1"/>
  <c r="I91" i="14"/>
  <c r="K13" i="3" s="1"/>
  <c r="H83" i="14"/>
  <c r="J5" i="3" s="1"/>
  <c r="K5" i="3"/>
  <c r="I97" i="14"/>
  <c r="K19" i="3" s="1"/>
  <c r="I88" i="14"/>
  <c r="K10" i="3" s="1"/>
  <c r="I10" i="3"/>
  <c r="I89" i="14"/>
  <c r="K11" i="3" s="1"/>
  <c r="I94" i="14"/>
  <c r="K16" i="3" s="1"/>
  <c r="I95" i="14"/>
  <c r="K17" i="3" s="1"/>
  <c r="I92" i="14"/>
  <c r="K14" i="3" s="1"/>
  <c r="I93" i="14"/>
  <c r="K15" i="3" s="1"/>
  <c r="I100" i="14"/>
  <c r="K22" i="3" s="1"/>
  <c r="K101" i="14"/>
  <c r="I98" i="14"/>
  <c r="K20" i="3" s="1"/>
  <c r="I99" i="14"/>
  <c r="K21" i="3" s="1"/>
  <c r="H98" i="14" l="1"/>
  <c r="J20" i="3" s="1"/>
  <c r="H97" i="14"/>
  <c r="J19" i="3" s="1"/>
  <c r="H93" i="14"/>
  <c r="J15" i="3" s="1"/>
  <c r="H100" i="14"/>
  <c r="J22" i="3" s="1"/>
  <c r="H92" i="14"/>
  <c r="J14" i="3" s="1"/>
  <c r="H88" i="14"/>
  <c r="J10" i="3" s="1"/>
  <c r="H90" i="14"/>
  <c r="J12" i="3" s="1"/>
  <c r="H95" i="14"/>
  <c r="J17" i="3" s="1"/>
  <c r="H91" i="14"/>
  <c r="J13" i="3" s="1"/>
  <c r="H96" i="14"/>
  <c r="J18" i="3" s="1"/>
  <c r="H89" i="14"/>
  <c r="J11" i="3" s="1"/>
  <c r="H99" i="14"/>
  <c r="J21" i="3" s="1"/>
  <c r="H94" i="14"/>
  <c r="J16" i="3" s="1"/>
  <c r="H87" i="14"/>
  <c r="J9" i="3" s="1"/>
  <c r="I11" i="3"/>
  <c r="I101" i="14"/>
  <c r="I103" i="14" s="1"/>
  <c r="H6" i="26"/>
  <c r="I5" i="26" l="1"/>
  <c r="H12" i="10" l="1"/>
  <c r="B927" i="1" l="1"/>
  <c r="J76" i="14" l="1"/>
  <c r="B3216" i="4"/>
  <c r="B3217" i="4" s="1"/>
  <c r="Q1099" i="15" l="1"/>
  <c r="L12" i="10"/>
  <c r="M12" i="10"/>
  <c r="F21" i="10" l="1"/>
  <c r="F40" i="3" l="1"/>
  <c r="E40" i="3"/>
  <c r="F20" i="10"/>
  <c r="K939" i="15"/>
  <c r="K1100" i="15" l="1"/>
  <c r="K1101" i="15"/>
  <c r="I26" i="3" s="1"/>
  <c r="I1100" i="15"/>
  <c r="G1100" i="15"/>
  <c r="J25" i="3" s="1"/>
  <c r="G1101" i="15"/>
  <c r="J26" i="3" s="1"/>
  <c r="I25" i="3"/>
  <c r="H1101" i="15" l="1"/>
  <c r="H1100" i="15"/>
  <c r="I1102" i="15"/>
  <c r="K26" i="3"/>
  <c r="K25" i="3"/>
  <c r="E39" i="3" l="1"/>
  <c r="F38" i="3"/>
  <c r="E38" i="3"/>
  <c r="K27" i="3"/>
  <c r="I27" i="3"/>
  <c r="I78" i="14" l="1"/>
  <c r="I23" i="3"/>
  <c r="E41" i="3"/>
  <c r="F39" i="3"/>
  <c r="F41" i="3" s="1"/>
  <c r="K23" i="3" l="1"/>
  <c r="K30" i="3" l="1"/>
  <c r="K34" i="3"/>
  <c r="B930" i="1" s="1"/>
</calcChain>
</file>

<file path=xl/sharedStrings.xml><?xml version="1.0" encoding="utf-8"?>
<sst xmlns="http://schemas.openxmlformats.org/spreadsheetml/2006/main" count="11145" uniqueCount="3078">
  <si>
    <t>Хом аше, материаллар сотиб олиш буйича шартномалар руйхати</t>
  </si>
  <si>
    <t>Контрагаент</t>
  </si>
  <si>
    <t>Суммаси</t>
  </si>
  <si>
    <t>Итого</t>
  </si>
  <si>
    <t>1-илова</t>
  </si>
  <si>
    <t>2-илова</t>
  </si>
  <si>
    <t>3-илова</t>
  </si>
  <si>
    <t>4-илова</t>
  </si>
  <si>
    <t>5-илова</t>
  </si>
  <si>
    <t>6-илова</t>
  </si>
  <si>
    <t>7-илова</t>
  </si>
  <si>
    <t>ИТОГО</t>
  </si>
  <si>
    <t>март</t>
  </si>
  <si>
    <t>Аукцион</t>
  </si>
  <si>
    <t>Магазин</t>
  </si>
  <si>
    <t>февраль</t>
  </si>
  <si>
    <t>январь</t>
  </si>
  <si>
    <t>апрель</t>
  </si>
  <si>
    <t>май</t>
  </si>
  <si>
    <t>июнь</t>
  </si>
  <si>
    <t>ВСЕГО</t>
  </si>
  <si>
    <t>Сумма договора</t>
  </si>
  <si>
    <t>№ сделки</t>
  </si>
  <si>
    <t>Барда</t>
  </si>
  <si>
    <t>июль</t>
  </si>
  <si>
    <t>август</t>
  </si>
  <si>
    <t>сентябрь</t>
  </si>
  <si>
    <t>Список заключенных договоров на портале гос.закупках</t>
  </si>
  <si>
    <t xml:space="preserve">Гос.закупка </t>
  </si>
  <si>
    <t>СПОТ</t>
  </si>
  <si>
    <t>Хом ашё ва ТМБ</t>
  </si>
  <si>
    <t>Шартномалар сони</t>
  </si>
  <si>
    <t>Микдори</t>
  </si>
  <si>
    <t>Умумий суммаси</t>
  </si>
  <si>
    <t>октябрь</t>
  </si>
  <si>
    <t>ноябрь</t>
  </si>
  <si>
    <t>декабрь</t>
  </si>
  <si>
    <t>Дата сделки</t>
  </si>
  <si>
    <t>Продавец</t>
  </si>
  <si>
    <t>Продавец ИНН</t>
  </si>
  <si>
    <t>№ контракта</t>
  </si>
  <si>
    <t>Контракт</t>
  </si>
  <si>
    <t>Количество</t>
  </si>
  <si>
    <t>Цена</t>
  </si>
  <si>
    <t>Сумма сделки</t>
  </si>
  <si>
    <t>Покупатель</t>
  </si>
  <si>
    <t>Покупатель ИНН</t>
  </si>
  <si>
    <t>ф/х Тулаган</t>
  </si>
  <si>
    <t>201472680</t>
  </si>
  <si>
    <t>Барда жидкая послеспиртовая из зерна АО БИОКИМЁ</t>
  </si>
  <si>
    <t>BIO KORM ХК</t>
  </si>
  <si>
    <t>305157529</t>
  </si>
  <si>
    <t>Список заключенных договоров на портале UZEX.UZ</t>
  </si>
  <si>
    <t>Поставщик</t>
  </si>
  <si>
    <t xml:space="preserve"> </t>
  </si>
  <si>
    <t>7.5-илова</t>
  </si>
  <si>
    <t>7.2-илова</t>
  </si>
  <si>
    <t>7.1.-илова</t>
  </si>
  <si>
    <t>7.6-илова</t>
  </si>
  <si>
    <t>201882883</t>
  </si>
  <si>
    <t>Наименование товара</t>
  </si>
  <si>
    <t>Дата</t>
  </si>
  <si>
    <t>Спирт этиловый ректификованный пищевой Альфа АО Biokimyo</t>
  </si>
  <si>
    <t>Спирт этиловый ректификованный пищевой Люкс АО Biokimyo</t>
  </si>
  <si>
    <t>Спирт этиловый ректификованный технический АО Biokimyo</t>
  </si>
  <si>
    <t>ООО HVARA</t>
  </si>
  <si>
    <t>306766008</t>
  </si>
  <si>
    <t>"Premium-Alco" mas`uliyati cheklangan jamiyati</t>
  </si>
  <si>
    <t>301520586</t>
  </si>
  <si>
    <t>IPSUM PATHOLOGY MCHJ</t>
  </si>
  <si>
    <t>304808034</t>
  </si>
  <si>
    <t>"JNS LABS" masuliyati cheklangan jamiyati</t>
  </si>
  <si>
    <t>302121021</t>
  </si>
  <si>
    <t>"QASHQADARYO DORI-DARMON" АЖ</t>
  </si>
  <si>
    <t>200668420</t>
  </si>
  <si>
    <t>203697731</t>
  </si>
  <si>
    <t>"КАМАЛАК-ЛБ" хусусий корхонаси</t>
  </si>
  <si>
    <t>200321473</t>
  </si>
  <si>
    <t xml:space="preserve">ООО ПТК Фаровон </t>
  </si>
  <si>
    <t>200564488</t>
  </si>
  <si>
    <t>СП ФАР-ВАБ в форме ООО</t>
  </si>
  <si>
    <t>202273366</t>
  </si>
  <si>
    <t>ООО "OZBEKISTON DORI-TAMINOTI"</t>
  </si>
  <si>
    <t>200845636</t>
  </si>
  <si>
    <t>Бард</t>
  </si>
  <si>
    <t>Спир</t>
  </si>
  <si>
    <t>"ALVIERO" MCHJ</t>
  </si>
  <si>
    <t>АО Нукус винзаводи</t>
  </si>
  <si>
    <t>200349571</t>
  </si>
  <si>
    <t>АО Каракалпак дари-дармак</t>
  </si>
  <si>
    <t>200349896</t>
  </si>
  <si>
    <t>Buxoro Dori-darmon MChJ</t>
  </si>
  <si>
    <t>200851700</t>
  </si>
  <si>
    <t>ЧМП Акташ</t>
  </si>
  <si>
    <t>200649104</t>
  </si>
  <si>
    <t>ООО HILAL COSMETICS</t>
  </si>
  <si>
    <t>303933205</t>
  </si>
  <si>
    <t>"INDORAMA KOKAND TEXTILE" aksiyadorlik jamiyati</t>
  </si>
  <si>
    <t>207080209</t>
  </si>
  <si>
    <t>Таш обл. Дори-Дармон</t>
  </si>
  <si>
    <t>200625846</t>
  </si>
  <si>
    <t>OZBEKISTON RESPUBLIKASI SOGLIQNI SAQLASH VAZIRLIGI TOSHKENT VILOYATINING SUD-TIBBIY EKSPERTIZA BUYROSI DAVLAT MUASSASASI</t>
  </si>
  <si>
    <t>202347676</t>
  </si>
  <si>
    <t>OOO "QAMXAR"</t>
  </si>
  <si>
    <t>203627975</t>
  </si>
  <si>
    <t>300251029</t>
  </si>
  <si>
    <t>АО Чирчик Трансформатор Заводи</t>
  </si>
  <si>
    <t>200941525</t>
  </si>
  <si>
    <t>СП Afsar Company LTD</t>
  </si>
  <si>
    <t>202645582</t>
  </si>
  <si>
    <t>304553915</t>
  </si>
  <si>
    <t>Самарканд Дори-Дармон ОАЖ</t>
  </si>
  <si>
    <t>200610747</t>
  </si>
  <si>
    <t>MCHJ "SAG AGRO"</t>
  </si>
  <si>
    <t>304489170</t>
  </si>
  <si>
    <t>АО Алмалыкский ГМК</t>
  </si>
  <si>
    <t>202328794</t>
  </si>
  <si>
    <t>ООО FARM LUX MEDICAL INVEST</t>
  </si>
  <si>
    <t>307960620</t>
  </si>
  <si>
    <t>"QORA-QAMISH DORIXONALARI" masuliyati cheklangan jamiyati</t>
  </si>
  <si>
    <t>200655453</t>
  </si>
  <si>
    <t>KLIN - KOSMETIKA  ДП</t>
  </si>
  <si>
    <t>300644789</t>
  </si>
  <si>
    <t>ООО NATUREX</t>
  </si>
  <si>
    <t>305039871</t>
  </si>
  <si>
    <t>ООО TEXNOPARK</t>
  </si>
  <si>
    <t>306493973</t>
  </si>
  <si>
    <t>"AIR TIME" mas`uliyati cheklangan jamiyati</t>
  </si>
  <si>
    <t>302919159</t>
  </si>
  <si>
    <t xml:space="preserve">ООО STEKLOPLASTIK  </t>
  </si>
  <si>
    <t>200972559</t>
  </si>
  <si>
    <t>Миллий</t>
  </si>
  <si>
    <t>ОТБОР</t>
  </si>
  <si>
    <t>Статус</t>
  </si>
  <si>
    <t>"JAMOL OTA-CHORVA NASL " фермер хужалиги</t>
  </si>
  <si>
    <t>Mas`uliyati cheklangan jamiyati shaklidagi "NAVOIY-BEAUTY COSMETICS" Ozbekiston-Koreya qoshma korxonasi</t>
  </si>
  <si>
    <t>301656449</t>
  </si>
  <si>
    <t>ООО GULISTON GOLD TA`MINOT</t>
  </si>
  <si>
    <t>305204643</t>
  </si>
  <si>
    <t>ООО AL MAJID BEAUTY GROUP</t>
  </si>
  <si>
    <t>305007943</t>
  </si>
  <si>
    <t>ООО ABK-MEDICAL</t>
  </si>
  <si>
    <t>305341119</t>
  </si>
  <si>
    <t>KONVIN АЖ</t>
  </si>
  <si>
    <t>200441238</t>
  </si>
  <si>
    <t>Товар</t>
  </si>
  <si>
    <t>Наименование продавца</t>
  </si>
  <si>
    <t>ИНН продавца</t>
  </si>
  <si>
    <t>Кол-во</t>
  </si>
  <si>
    <t>Антисептики и дезинфицирующие препараты</t>
  </si>
  <si>
    <t>№ договор</t>
  </si>
  <si>
    <t>ИНН поставщика</t>
  </si>
  <si>
    <t>Код ТН ВЭД</t>
  </si>
  <si>
    <t>Количество товара</t>
  </si>
  <si>
    <t>Предложенная цена</t>
  </si>
  <si>
    <t>Номер
договора</t>
  </si>
  <si>
    <t>Тип</t>
  </si>
  <si>
    <t>Дата подписание договора</t>
  </si>
  <si>
    <t>Начальная 
цена (UZS)</t>
  </si>
  <si>
    <t>Компания-поставщик</t>
  </si>
  <si>
    <t>ИНН</t>
  </si>
  <si>
    <t>Цена по 
договору (UZS)</t>
  </si>
  <si>
    <t>Название товаров</t>
  </si>
  <si>
    <t>Кол-во товаров</t>
  </si>
  <si>
    <t>Ед. изм.</t>
  </si>
  <si>
    <t>Начальная цена 
за ед. (UZS)</t>
  </si>
  <si>
    <t>Договорная цена 
за ед. (UZS)</t>
  </si>
  <si>
    <t>Электрон магазин</t>
  </si>
  <si>
    <t>кг</t>
  </si>
  <si>
    <t>NAVOIY KIMYO INVEST МЧЖ</t>
  </si>
  <si>
    <t xml:space="preserve"> №</t>
  </si>
  <si>
    <t>ООО UNIPLAST EXPORT</t>
  </si>
  <si>
    <t>305131284</t>
  </si>
  <si>
    <t>Спирт этиловый ректификованный пищевой Люкс (тип сделка Форвард) "Biokimyo" АЖ</t>
  </si>
  <si>
    <t>"ABINA COSMETIK" Xususiy korxonasi</t>
  </si>
  <si>
    <t>301178251</t>
  </si>
  <si>
    <t>АО  Урганч  Шароб</t>
  </si>
  <si>
    <t>200408363</t>
  </si>
  <si>
    <t>№ договора</t>
  </si>
  <si>
    <t>Категория</t>
  </si>
  <si>
    <t>Исполнитель</t>
  </si>
  <si>
    <t>Дата договора</t>
  </si>
  <si>
    <t>Тип прямых закупок</t>
  </si>
  <si>
    <t>Услуги в области архитектуры и инженерно-технического проектирования, технических испытаний, исследований и анализа</t>
  </si>
  <si>
    <t>Продукция и услуги сельского хозяйства и охоты</t>
  </si>
  <si>
    <t>Прямые закупки</t>
  </si>
  <si>
    <t>ГОСУДАРСТВЕННОЕ УНИТАРНОЕ ПРЕДПРИЯТИЕ "O’ZBEKISTON ILMIY-SINOV VA SIFAT NAZORATI MARKAZI "</t>
  </si>
  <si>
    <t>Услуги в области образования</t>
  </si>
  <si>
    <t>№3155009</t>
  </si>
  <si>
    <t>Услуги телекоммуникационные</t>
  </si>
  <si>
    <t>Услуги профессиональные, научные и технические, прочие</t>
  </si>
  <si>
    <t>Продукты программные и услуги по разработке программного обеспечения; консультационные и аналогичные услуги в области информационных технологий</t>
  </si>
  <si>
    <t>УЧРЕЖДЕНИЕ "TOSHKENT VILOYATI YANGIYO`L SHAHAR SANITARIYA-EPIDEMIOLOGIK OSOYISHTALIK VA JAMOAT SALOMATLIGI BO`LIMI"</t>
  </si>
  <si>
    <t>Услуги по страхованию, перестрахованию и негосударственному пенсионному обеспечению, кроме обязательного социального обеспечения</t>
  </si>
  <si>
    <t>Услуги по сбору, обработке и удалению отходов; услуги по утилизации отходов</t>
  </si>
  <si>
    <t>Фермент</t>
  </si>
  <si>
    <t>Услуги юридические и бухгалтерские</t>
  </si>
  <si>
    <t>Услуги в области государственного управления и обеспечения военной безопасности, услуги в области обязательного социального обеспечения</t>
  </si>
  <si>
    <t>SHOXRUD  OAJ</t>
  </si>
  <si>
    <t>200851914</t>
  </si>
  <si>
    <t>FARM FORMAT MCHJ</t>
  </si>
  <si>
    <t>305006446</t>
  </si>
  <si>
    <t>НПО Картография</t>
  </si>
  <si>
    <t>200523364</t>
  </si>
  <si>
    <t xml:space="preserve">ООО RADIKS  </t>
  </si>
  <si>
    <t>203714417</t>
  </si>
  <si>
    <t>QIMMATLI QOGOZ.MARKAZ. DEPOZIT</t>
  </si>
  <si>
    <t>"UNICOSMETIC" MChJ</t>
  </si>
  <si>
    <t>TERMOTECH XPS MCHJ</t>
  </si>
  <si>
    <t>309498480</t>
  </si>
  <si>
    <t>ООО SHAMSUDDINXON BOBOXONOV NMIU</t>
  </si>
  <si>
    <t>306834413</t>
  </si>
  <si>
    <t>"SADIBEK ATAKENT" Фермер хужалиги</t>
  </si>
  <si>
    <t>206300448</t>
  </si>
  <si>
    <t>"AKFA EXTRUSIONS" MCHJ QK</t>
  </si>
  <si>
    <t>206211534</t>
  </si>
  <si>
    <t>BR- AGREEMENT MCHJ</t>
  </si>
  <si>
    <t>309752846</t>
  </si>
  <si>
    <t>Соль озерная самосадочная  OOO "BR-AGREEMENT"</t>
  </si>
  <si>
    <t>"FILATOFF 1868" MCHJ</t>
  </si>
  <si>
    <t>301772320</t>
  </si>
  <si>
    <t>АKADEMIK S.YU.YUNUSOV NOMIDAGI OSIMLIK MODDALARI KIMYOSI INSTITUTI</t>
  </si>
  <si>
    <t>200540541</t>
  </si>
  <si>
    <t>ЧП TERMO PACK</t>
  </si>
  <si>
    <t>305018304</t>
  </si>
  <si>
    <t>HERBA FITO PHARM MCHJ</t>
  </si>
  <si>
    <t>308979373</t>
  </si>
  <si>
    <t>NURIDDIN FAYZ OMAD BARAKA MCHJ</t>
  </si>
  <si>
    <t>306706405</t>
  </si>
  <si>
    <t>№пп</t>
  </si>
  <si>
    <t>Страна исполнителя</t>
  </si>
  <si>
    <t>Сумма договора долл США</t>
  </si>
  <si>
    <t>УЗБЕКИСТАН</t>
  </si>
  <si>
    <t>Опубликован</t>
  </si>
  <si>
    <t>Подписанные договоры. С предметами.</t>
  </si>
  <si>
    <t>№№</t>
  </si>
  <si>
    <t>Ед, изм,</t>
  </si>
  <si>
    <t>Начальная цена 
за ед, (UZS)</t>
  </si>
  <si>
    <t>Договорная цена 
за ед, (UZS)</t>
  </si>
  <si>
    <t>шт</t>
  </si>
  <si>
    <t>Кремнийорганическая эмульсия</t>
  </si>
  <si>
    <t>№ пп</t>
  </si>
  <si>
    <t>ИТОГО в валюте, доллар США</t>
  </si>
  <si>
    <t>№10</t>
  </si>
  <si>
    <t>№40931943</t>
  </si>
  <si>
    <t>Тошкент вилояти статистика бошкармаси</t>
  </si>
  <si>
    <t>0</t>
  </si>
  <si>
    <t>"COMPACT TEXTILES YARN" MChJ</t>
  </si>
  <si>
    <t>303942384</t>
  </si>
  <si>
    <t>MChJ shaklidagi "NOBEL PHARMSANOAT" ChEK</t>
  </si>
  <si>
    <t>203340511</t>
  </si>
  <si>
    <t>ИП ООО TEPLOIZOLYATSIONNAYA  KOMPANIYA</t>
  </si>
  <si>
    <t>306570165</t>
  </si>
  <si>
    <t>"BALZAM" masuliyati cheklangan jamiyati</t>
  </si>
  <si>
    <t>201080022</t>
  </si>
  <si>
    <t>ООО СП "PAXTAKOR TEKS"</t>
  </si>
  <si>
    <t>304894285</t>
  </si>
  <si>
    <t>NASLLI CHORVA ANGUS  MCHJ</t>
  </si>
  <si>
    <t>309996922</t>
  </si>
  <si>
    <t>АО ISSIQLIK ELEKTR STANSIYALARI</t>
  </si>
  <si>
    <t>306349304</t>
  </si>
  <si>
    <t>"TEMUR MED FARM" mas`uliyati cheklangan jamiyati</t>
  </si>
  <si>
    <t>301298751</t>
  </si>
  <si>
    <t>MED TEXNIKA GULISTAN MCHJ QK</t>
  </si>
  <si>
    <t>310183417</t>
  </si>
  <si>
    <t>60/10</t>
  </si>
  <si>
    <t>Спирт этиловый ректификованный пищевой Люкс (Форвард) АО "BOIKIMYO"</t>
  </si>
  <si>
    <t>42-son manzil koloniyasi</t>
  </si>
  <si>
    <t>200561974</t>
  </si>
  <si>
    <t>302431094</t>
  </si>
  <si>
    <t>"DAVR SHAROB" mas`uliyati cheklangan jamiyati</t>
  </si>
  <si>
    <t>303365026</t>
  </si>
  <si>
    <t>Спирт этиловый ректификованный пищевой Альфа 96.3 % «тип сделка Форвард» АО "BOIKIMYO"</t>
  </si>
  <si>
    <t>JIZZAX DORI - DARMON MCHJ</t>
  </si>
  <si>
    <t>200344484</t>
  </si>
  <si>
    <t>Спирт этиловый ректификованный пищевой Люкс АО Biokimyo аннул.объем</t>
  </si>
  <si>
    <t>ЧП TRAST MED-FARM</t>
  </si>
  <si>
    <t>306893744</t>
  </si>
  <si>
    <t>"VIDA VERDE PHARM" masuliyati cheklangan jamiyati</t>
  </si>
  <si>
    <t>302401725</t>
  </si>
  <si>
    <t>"OXALIK OLTIN BOG`I MEVASI" MChJ</t>
  </si>
  <si>
    <t>300494224</t>
  </si>
  <si>
    <t>"NUKUS MED TEX" MChJ QK</t>
  </si>
  <si>
    <t>303487658</t>
  </si>
  <si>
    <t>Спирт этиловый ректификованный технический АО Biokimyo аннул.объем</t>
  </si>
  <si>
    <t>302586528</t>
  </si>
  <si>
    <t>ZAROFATTEX MCHJ</t>
  </si>
  <si>
    <t>309510957</t>
  </si>
  <si>
    <t>"GULISTAN GOLD YARN" mas`uliyati cheklangan jamiyati</t>
  </si>
  <si>
    <t>303071772</t>
  </si>
  <si>
    <t>Услуга по оценке системы корпоративного управления</t>
  </si>
  <si>
    <t>Услуги в области информационных технологий</t>
  </si>
  <si>
    <t>7.1.1-илова</t>
  </si>
  <si>
    <t>ООО ZOLOTOE RUNO</t>
  </si>
  <si>
    <t>Нотугри томонни олибсиз, кредит томони олиниши керак</t>
  </si>
  <si>
    <t>Тугирлаб куйинг бошка счетларни хам</t>
  </si>
  <si>
    <t>69/90 кредит</t>
  </si>
  <si>
    <t>кредит, обучение, рапорт .... хуллас ойлик хисобидан ишчилар учун утказилган туловлар</t>
  </si>
  <si>
    <t>60.11 кредит</t>
  </si>
  <si>
    <t>60.12 кредит</t>
  </si>
  <si>
    <t>"Meva-Sharbat Ilmiy Eksperimental Vinochilik" MCHJ</t>
  </si>
  <si>
    <t>"GERBOFARM" xususiy korxonasi</t>
  </si>
  <si>
    <t>LOMAN STAR   MCHJ  X/K</t>
  </si>
  <si>
    <t>"TEXNOSTANDART-NEO" masuliyati cheklangan jamiyati</t>
  </si>
  <si>
    <t>ООО BIOSALUTEM</t>
  </si>
  <si>
    <t>"OZBEKISTON" NASHRIYOT MATBAA IJODIY UYI" MCHJ</t>
  </si>
  <si>
    <t>ГОЙБОН ДАРМОН ХУСУСИЙ КОРХОНАСИ</t>
  </si>
  <si>
    <t>200577234</t>
  </si>
  <si>
    <t>201282625</t>
  </si>
  <si>
    <t>300377069</t>
  </si>
  <si>
    <t>206289381</t>
  </si>
  <si>
    <t>305209873</t>
  </si>
  <si>
    <t>205188294</t>
  </si>
  <si>
    <t>302056165</t>
  </si>
  <si>
    <t>"ASIA METALL BUSINESS" xususiy korxonasi</t>
  </si>
  <si>
    <t>301010857</t>
  </si>
  <si>
    <t>Пшеница мягких сортов продовольственная 3-го класса ООО "ASIA METALL BUSINESS"</t>
  </si>
  <si>
    <t>Услуга издательские</t>
  </si>
  <si>
    <t>№12</t>
  </si>
  <si>
    <t>JIZZAX SERVIS TIZIMI MCHJ</t>
  </si>
  <si>
    <t>310002743</t>
  </si>
  <si>
    <t>УПХ ГАЖК Узбекистон темир йуллари</t>
  </si>
  <si>
    <t>203824106</t>
  </si>
  <si>
    <t>SIFMAX MCHJ</t>
  </si>
  <si>
    <t>309342501</t>
  </si>
  <si>
    <t>"BADEX LIFE" Mas`uliyati cheklangan jamiyat</t>
  </si>
  <si>
    <t>"TECHNO ITALIA" MCHJ</t>
  </si>
  <si>
    <t>25.03.2024</t>
  </si>
  <si>
    <t>200463344</t>
  </si>
  <si>
    <t>Композиционный портландцемент Цем II А-К(З-И) 42,5H(в бумажных мешках) АО "Ахангаранцемент"</t>
  </si>
  <si>
    <t>05.03.2024</t>
  </si>
  <si>
    <t>O`ZR IQ/MOLIY VAZ HUZ/QX DAV QQ JAM.BOSH.DEP. DM</t>
  </si>
  <si>
    <t>304967272</t>
  </si>
  <si>
    <t>Пшеница 3-класса  Фонд гос.поддержки сел.хоз при Мин эконом и финансов</t>
  </si>
  <si>
    <t>22.02.2024</t>
  </si>
  <si>
    <t>19.02.2024</t>
  </si>
  <si>
    <t>16.02.2024</t>
  </si>
  <si>
    <t>07.02.2024</t>
  </si>
  <si>
    <t>30.01.2024</t>
  </si>
  <si>
    <t>23.01.2024</t>
  </si>
  <si>
    <t>22.01.2024</t>
  </si>
  <si>
    <t>19.01.2024</t>
  </si>
  <si>
    <t>29.03.2024</t>
  </si>
  <si>
    <t>28.03.2024</t>
  </si>
  <si>
    <t>27.03.2024</t>
  </si>
  <si>
    <t>Денов вино-арок ОАЖ</t>
  </si>
  <si>
    <t>200479972</t>
  </si>
  <si>
    <t>26.03.2024</t>
  </si>
  <si>
    <t>20.03.2024</t>
  </si>
  <si>
    <t>19.03.2024</t>
  </si>
  <si>
    <t>18.03.2024</t>
  </si>
  <si>
    <t>PURE BARAKA MCHJ</t>
  </si>
  <si>
    <t>310759473</t>
  </si>
  <si>
    <t>15.03.2024</t>
  </si>
  <si>
    <t>14.03.2024</t>
  </si>
  <si>
    <t>13.03.2024</t>
  </si>
  <si>
    <t>ФХ "MUXTORXO`JA NABIRALARI"</t>
  </si>
  <si>
    <t>304867943</t>
  </si>
  <si>
    <t>12.03.2024</t>
  </si>
  <si>
    <t>11.03.2024</t>
  </si>
  <si>
    <t>07.03.2024</t>
  </si>
  <si>
    <t>TOSHKENT ISSIQLIK ELEKTR  STANSIYASI AJ</t>
  </si>
  <si>
    <t>310624412</t>
  </si>
  <si>
    <t>06.03.2024</t>
  </si>
  <si>
    <t>PHARMACON LLC MCHJ</t>
  </si>
  <si>
    <t>305747244</t>
  </si>
  <si>
    <t>04.03.2024</t>
  </si>
  <si>
    <t>01.03.2024</t>
  </si>
  <si>
    <t>"SANOAT ENERGETIKA GURUHI" MCHJ XK</t>
  </si>
  <si>
    <t>304936120</t>
  </si>
  <si>
    <t>29.02.2024</t>
  </si>
  <si>
    <t>28.02.2024</t>
  </si>
  <si>
    <t>27.02.2024</t>
  </si>
  <si>
    <t>26.02.2024</t>
  </si>
  <si>
    <t>23.02.2024</t>
  </si>
  <si>
    <t>"BIOMED PHARM SANOAT" MCHJ</t>
  </si>
  <si>
    <t>21.02.2024</t>
  </si>
  <si>
    <t>20.02.2024</t>
  </si>
  <si>
    <t>"BULUNGUR-1" mas`uliyati cheklangan jamiyati</t>
  </si>
  <si>
    <t>200730044</t>
  </si>
  <si>
    <t>15.02.2024</t>
  </si>
  <si>
    <t>14.02.2024</t>
  </si>
  <si>
    <t>13.02.2024</t>
  </si>
  <si>
    <t>12.02.2024</t>
  </si>
  <si>
    <t>МЧЖ шаклидаги "LANEXTRAKT" К/К</t>
  </si>
  <si>
    <t>206285980</t>
  </si>
  <si>
    <t>09.02.2024</t>
  </si>
  <si>
    <t>08.02.2024</t>
  </si>
  <si>
    <t>"GULNIGOR SHIFOMED" xususiy korxonasi</t>
  </si>
  <si>
    <t>302573948</t>
  </si>
  <si>
    <t>FITO BIO MAX MCHJ</t>
  </si>
  <si>
    <t>308628342</t>
  </si>
  <si>
    <t>06.02.2024</t>
  </si>
  <si>
    <t xml:space="preserve">СП ООО "REMEDY GROUP" </t>
  </si>
  <si>
    <t>206985269</t>
  </si>
  <si>
    <t>05.02.2024</t>
  </si>
  <si>
    <t>02.02.2024</t>
  </si>
  <si>
    <t>01.02.2024</t>
  </si>
  <si>
    <t>ООО EURASIA BOTTLERS</t>
  </si>
  <si>
    <t>307647866</t>
  </si>
  <si>
    <t>31.01.2024</t>
  </si>
  <si>
    <t>29.01.2024</t>
  </si>
  <si>
    <t>26.01.2024</t>
  </si>
  <si>
    <t>25.01.2024</t>
  </si>
  <si>
    <t>SHURTAN GAZ KIMYO MAJMUASI масъулияти чекланган жамият</t>
  </si>
  <si>
    <t>203195074</t>
  </si>
  <si>
    <t>24.01.2024</t>
  </si>
  <si>
    <t>AJ OZBEKKOMIR</t>
  </si>
  <si>
    <t>200899410</t>
  </si>
  <si>
    <t>ООО SHAROF RASHIDOV NOMIDA TK</t>
  </si>
  <si>
    <t>304971300</t>
  </si>
  <si>
    <t>18.01.2024</t>
  </si>
  <si>
    <t>17.01.2024</t>
  </si>
  <si>
    <t>16.01.2024</t>
  </si>
  <si>
    <t>15.01.2024</t>
  </si>
  <si>
    <t>12.01.2024</t>
  </si>
  <si>
    <t>11.01.2024</t>
  </si>
  <si>
    <t>АО Navoiyazot</t>
  </si>
  <si>
    <t>200002933</t>
  </si>
  <si>
    <t>10.01.2024</t>
  </si>
  <si>
    <t>AIR MARAKANDA MCHJ</t>
  </si>
  <si>
    <t>307280842</t>
  </si>
  <si>
    <t>09.01.2024</t>
  </si>
  <si>
    <t>08.01.2024</t>
  </si>
  <si>
    <t>06.01.2024</t>
  </si>
  <si>
    <t>"Ховренко номидаги Самарканд вино комбинати" ОАЖ</t>
  </si>
  <si>
    <t>201538312</t>
  </si>
  <si>
    <t>05.01.2024</t>
  </si>
  <si>
    <t>04.01.2024</t>
  </si>
  <si>
    <t>03.01.2024</t>
  </si>
  <si>
    <t>2373721.1.1</t>
  </si>
  <si>
    <t>2373745.1.1</t>
  </si>
  <si>
    <t>2373753.1.1</t>
  </si>
  <si>
    <t>2437303.1.1</t>
  </si>
  <si>
    <t>2636944.1.1</t>
  </si>
  <si>
    <t>ООО "Vertex Develop Group"</t>
  </si>
  <si>
    <t>2463829.1.1</t>
  </si>
  <si>
    <t>2686270.1.1</t>
  </si>
  <si>
    <t>Жесткий диск</t>
  </si>
  <si>
    <t>Водонагреватель электрический</t>
  </si>
  <si>
    <t>YTT QO‘CHQOROV RAXIM BAXTIYOR O‘G‘LI</t>
  </si>
  <si>
    <t>31311920830016</t>
  </si>
  <si>
    <t>Химические реактивы</t>
  </si>
  <si>
    <t>MCHJ PRO CHEMICAL`S</t>
  </si>
  <si>
    <t>Источник бесперебойного питания</t>
  </si>
  <si>
    <t>MChJ "Orgsell"</t>
  </si>
  <si>
    <t>Паронит ПОН-Б</t>
  </si>
  <si>
    <t>HIGH POWER TRADE</t>
  </si>
  <si>
    <t>№2024/16</t>
  </si>
  <si>
    <t>№1001042</t>
  </si>
  <si>
    <t>ECOREMA MAS'ULIYATI CHEKLANGAN JAMIYAT</t>
  </si>
  <si>
    <t>№2024/17</t>
  </si>
  <si>
    <t>№41-01-55/36-2024</t>
  </si>
  <si>
    <t>"KAFIL-SUG`URTA" AKSIYADORLIK JAMIYATI</t>
  </si>
  <si>
    <t>№27/0041</t>
  </si>
  <si>
    <t>№И-01</t>
  </si>
  <si>
    <t>OSG-TS-16/01/2024</t>
  </si>
  <si>
    <t>№424/8</t>
  </si>
  <si>
    <t>Единый поствщик</t>
  </si>
  <si>
    <t>№21</t>
  </si>
  <si>
    <t>№14</t>
  </si>
  <si>
    <t>Transport sohasi kadrlarini qayta tayyorlash va malakasini oshirish instituti</t>
  </si>
  <si>
    <t>№27/24</t>
  </si>
  <si>
    <t>№124</t>
  </si>
  <si>
    <t>№30</t>
  </si>
  <si>
    <t>Услуги воздушного и космического транспорта</t>
  </si>
  <si>
    <t>"TRAVEL SYSTEM" MAS'ULIYATI CHEKLANGAN JAMIYAT</t>
  </si>
  <si>
    <t>№126</t>
  </si>
  <si>
    <t>№145</t>
  </si>
  <si>
    <t>Пшеница</t>
  </si>
  <si>
    <t>Пшен</t>
  </si>
  <si>
    <t>Дизельное топливо ЭКО ООО "Бухарский НПЗ"</t>
  </si>
  <si>
    <t>Дизе</t>
  </si>
  <si>
    <t xml:space="preserve">Щебень из плотных горных пород для строительных работ фракции  5до 20мм  OOO Shoxjaxon Qurilish  </t>
  </si>
  <si>
    <t>Щебе</t>
  </si>
  <si>
    <t>Двуокись углерода твёрдая (сухой лёд), АО "Максам Чирчик"</t>
  </si>
  <si>
    <t>Двуо</t>
  </si>
  <si>
    <t>Портландцемент ЦЕМ II/А-Г 32,5H (предназначен для тарир в бумаж меш 50 кг) АО "Ахангаранцемент"</t>
  </si>
  <si>
    <t>Порт</t>
  </si>
  <si>
    <t>Карбамид марки "А", меш АО "Максам-Чирчик"</t>
  </si>
  <si>
    <t>Карб</t>
  </si>
  <si>
    <t>Каустическая сода чешуйчатая 98% ООО "ASR KIMYO INVEST"</t>
  </si>
  <si>
    <t>каус</t>
  </si>
  <si>
    <t>ООО SALT MINING</t>
  </si>
  <si>
    <t>соль</t>
  </si>
  <si>
    <t>Грунтовка на акриловой основе "STM COLOR" ООО</t>
  </si>
  <si>
    <t>грун</t>
  </si>
  <si>
    <t>Сухая строительная смесь OOO STM COLOR</t>
  </si>
  <si>
    <t>суха</t>
  </si>
  <si>
    <t xml:space="preserve">Песок из отсевов дробления для строительных работ  OOO Shoxjaxon Qurilish  </t>
  </si>
  <si>
    <t>Песо</t>
  </si>
  <si>
    <t>Разбавитель NS OOO STM COLOR</t>
  </si>
  <si>
    <t>разб</t>
  </si>
  <si>
    <t>Теплоизоляционный материал стекловата Рулон с фольгой 15м2(12=12500*1200*50)  СП ООО ECOCLIMAT</t>
  </si>
  <si>
    <t>тепл</t>
  </si>
  <si>
    <t>Лист гладкий из оцинкованной стали тол. 0,35мм.  ХК DONIYOR METALL INVEST</t>
  </si>
  <si>
    <t>лист</t>
  </si>
  <si>
    <t>Кафельный клей мешок 20 кг  ООО "STMCOLOR"</t>
  </si>
  <si>
    <t>кафе</t>
  </si>
  <si>
    <t>форв</t>
  </si>
  <si>
    <t>"ARN-KOMFORT" mas‘uliyati cheklangan jamiyati</t>
  </si>
  <si>
    <t>№ 6 от 14.05.2024 Генератор дизельный 1шт</t>
  </si>
  <si>
    <t>"ASL KIMYO" MAS'ULIYATI CHEKLANGAN JAMIYAT</t>
  </si>
  <si>
    <t>№ 1079 от 21.05.2024 Триполифосфат 1200кг</t>
  </si>
  <si>
    <t>"AVTO NUR 2121" MAS'ULIYATI CHEKLANGAN JAMIYAT</t>
  </si>
  <si>
    <t>№ 2825125.1.1 от 22.04.2024 Кашма 1шт</t>
  </si>
  <si>
    <t>"BIO-SUT" mas`uliyati cheklangan jamiyati</t>
  </si>
  <si>
    <t>№ 208 от 17.01.2024 Кефир 2739шт</t>
  </si>
  <si>
    <t>"BR- AGREEMENT" mas`uliyati cheklangan jamiyati</t>
  </si>
  <si>
    <t>№ 6726269 от 16.02.2024 соль 550тн</t>
  </si>
  <si>
    <t>№ 6728475 от 19.02.2024 соль 50тн</t>
  </si>
  <si>
    <t>"BVB-ALYANS" MAS'ULIYATI CHEKLANGAN JAMIYAT XORIJIY KORXONA</t>
  </si>
  <si>
    <t>№ ИЗ-1109 от 06.02.2024 Лента Нория 100м</t>
  </si>
  <si>
    <t>"CONSEQUENTIAL TRADING" MAS'ULIYATI CHEKLANGAN JAMIYAT</t>
  </si>
  <si>
    <t>№ 266 от 07.03.2024 Лампа круг</t>
  </si>
  <si>
    <t>№ 287 от 14.03.2024 извест шпатлевка</t>
  </si>
  <si>
    <t>№ 336 от 28.03.2024 Электрод 300кг</t>
  </si>
  <si>
    <t>№ 436 от 25.04.2024 Электроды</t>
  </si>
  <si>
    <t>№ 483 от 07.05.2024 Дорожная сетка</t>
  </si>
  <si>
    <t>№ 504 от 15.05.2024 Электроды</t>
  </si>
  <si>
    <t>"CONSTRUCTION TRADING MARKET" MAS'ULIYATI CHEKLANGAN JAMIYAT</t>
  </si>
  <si>
    <t>№ 36 от 03.06.2024 Строителный материалы</t>
  </si>
  <si>
    <t>"DIGITAL NEXUS GEAR" MAS'ULIYATI CHEKLANGAN JAMIYAT</t>
  </si>
  <si>
    <t>№ 2686270.1.1 от 28.03.2024 Жесткий диск SSD 1шт</t>
  </si>
  <si>
    <t>"DONIYOR-METALL INVEST" Хусусий корхонаси</t>
  </si>
  <si>
    <t>№ 94 от 01.05.2024 Профнастил в ассортименте</t>
  </si>
  <si>
    <t>"ERA HOME CITY" MAS`ULIYATI CHEKLANGAN JAMIYAT</t>
  </si>
  <si>
    <t>№ 7 от 04.03.2024 Мебель</t>
  </si>
  <si>
    <t>"EXPO KABEL" MAS'ULIYATI CHEKLANGAN JAMIYAT</t>
  </si>
  <si>
    <t>№ 13 от 06.03.2024 Проводы</t>
  </si>
  <si>
    <t>№ 19 от 13.05.2024 Кабель</t>
  </si>
  <si>
    <t>"FRESH WATER TRADING" MAS'ULIYATI CHEKLANGAN JAMIYAT</t>
  </si>
  <si>
    <t>№ 1 от 03.01.2024 вода питьовая 4000шт</t>
  </si>
  <si>
    <t>"GAZ-OIL-PLUS" mas`uliyati cheklangan jamiyati</t>
  </si>
  <si>
    <t>№ 10526 от 13.04.2024 Песок из отвесов дробления 100м3</t>
  </si>
  <si>
    <t>№ 10527 от 13.04.2024Щебень фракции 100м3</t>
  </si>
  <si>
    <t>"HIGH POWER TRADE" mas`uliyati cheklangan jamiyati</t>
  </si>
  <si>
    <t>№ 2141226 от 16.03.2024 паранит ПОН-Б тол.3.0-30кг</t>
  </si>
  <si>
    <t>№ 2141227 от 16.03.2024 паранит ПОН-Б тол.4.0-30кг</t>
  </si>
  <si>
    <t>№ 2894585.1.1 от 09.05.2024 тех резина-50кг</t>
  </si>
  <si>
    <t>"HIGH-RISE QURILISH MARKET" MAS'ULIYATI CHEKLANGAN JAMIYAT</t>
  </si>
  <si>
    <t>№ 34 от 27.06.2024 Строителный материалы</t>
  </si>
  <si>
    <t>"IMEX GROUP" xususiy korxonasi</t>
  </si>
  <si>
    <t>№ IG-544 от 25.01.2024 Электрод 150 кг</t>
  </si>
  <si>
    <t>№ IG-949 от 09.02.2024 Электрод 230 кг</t>
  </si>
  <si>
    <t>"INSOF" mas`uliyati cheklangan jamiyati</t>
  </si>
  <si>
    <t xml:space="preserve">№ 37 от 05.04.2024 Бетон м-300 - 7 м3 </t>
  </si>
  <si>
    <t xml:space="preserve">№ 39 от 18.04.2024 Бетон м-300 - 10 м3 </t>
  </si>
  <si>
    <t>№ 48 от 17.05.2024 Бетон м300-470м3</t>
  </si>
  <si>
    <t>"MAX VALVE TRADE BUSINES" MAS'ULIYATI CHEKLANGAN JAMIYAT</t>
  </si>
  <si>
    <t>№ 18 от 15.01.2024 Трубы отводы нерж</t>
  </si>
  <si>
    <t>"NAVOIY KIMYO INVEST" масъулияти чекланган жамияти</t>
  </si>
  <si>
    <t>№ 24/28 от 18.04.2024 Сода каустическая 1000кг</t>
  </si>
  <si>
    <t>№ 2437303.1.1 от 29.01.2024 Гип.натрия17%- 4 тн</t>
  </si>
  <si>
    <t>№ 2754512.1.1 от 06.04.2024 Гип.натрия17%- 4 тн</t>
  </si>
  <si>
    <t>"NEW AGROGROUP" mas`uliyati cheklangan jamiyati</t>
  </si>
  <si>
    <t>№ 2023/15 от 18.12.2023 Пшеница 4 класс 1000тн</t>
  </si>
  <si>
    <t>№ 2024/16 от 05.01.2024 Пшеница 4 класс 1000тн</t>
  </si>
  <si>
    <t>№ 2024/17 от 12.01.2024 Пшеница 4 класс 1000тн</t>
  </si>
  <si>
    <t>"NURILLOH TENDER" MAS'ULIYATI CHEKLANGAN JAMIYAT</t>
  </si>
  <si>
    <t>№ 3019029.1.1 от 08.06.2024 Мыло 1000шт</t>
  </si>
  <si>
    <t>"O'ZBEKISTON METALLURGIYA KOMBINATI" aksiyadorlik jamiyati</t>
  </si>
  <si>
    <t>№ 6986578 от 24.06.2024 Арматура 12-35ГС 1тн</t>
  </si>
  <si>
    <t>"O‘ZBEKISTON RESPUBLIKASI IQTISODIYOT VA MOLIYA VAZIRLIGI HUZURIDAGI QISHLOQ XO‘JALIGINI DAVLAT TOMO</t>
  </si>
  <si>
    <t>№ 6663985 от 19.01.2024 Пшеница 3 класс 1000тн</t>
  </si>
  <si>
    <t>№ 6694616 от 30.01.2024 Пшеница 3 класс 500тн</t>
  </si>
  <si>
    <t>№ 6694617 от 30.01.2024 Пшеница 3 класс 300тн</t>
  </si>
  <si>
    <t>№ 6696406 от 30.01.2024 Пшеница 3 класс 200тн</t>
  </si>
  <si>
    <t>№ 6711486 от 07.02.2024 Пшеница 3 класс 1025тн</t>
  </si>
  <si>
    <t>№ 6728710 от 19.02.2024 Пшеница 3 класс 1000тн</t>
  </si>
  <si>
    <t>№ 6734309 от 22.02.2024 Пшеница 3 класс 2000тн</t>
  </si>
  <si>
    <t>№ 6756035 от 05.03.2024 Пшеница 3 класс 900тн</t>
  </si>
  <si>
    <t>№ 6758537 от 05.03.2024 Пшеница 3 класс 100тн</t>
  </si>
  <si>
    <t>№ 6907036 от 20.05.2024 Пшеница 3 класс 500тн</t>
  </si>
  <si>
    <t>№ 6910205от 21.05.2024 Пшеница 3 класс 500тн</t>
  </si>
  <si>
    <t>№ 6918741 от 24.05.2024 Пшеница 3 класс 500тн</t>
  </si>
  <si>
    <t>№ 6920330 от 24.05.2024 Пшеница 3 класс 500тн</t>
  </si>
  <si>
    <t>№ 6953519 от 07.06.2024 Пшеница 3 класс 180тн</t>
  </si>
  <si>
    <t>№ 6955301 от 10.06.2024 Пшеница 3 класс 470тн</t>
  </si>
  <si>
    <t>"ORIENT OIL" mas‘uliyati cheklangan jamiyati</t>
  </si>
  <si>
    <t>№ 6831361 от 15.04.2024 Дизельное топливо-5000л</t>
  </si>
  <si>
    <t>"POWER MAX GROUP" MAS'ULIYATI CHEKLANGAN JAMIYAT</t>
  </si>
  <si>
    <t>№ 2333948 от 30.05.2024 Клавиатура 2шт</t>
  </si>
  <si>
    <t>"PRO CHEMICAL`S" MAS`ULIYATI CHEKLANGAN JAMIYAT</t>
  </si>
  <si>
    <t>№ 2015076 от 14.01.2024 хим реактивы</t>
  </si>
  <si>
    <t>№ 2015078 от 14.01.2024 хим реактивы</t>
  </si>
  <si>
    <t>"RESPECT AUTO PARTS" MAS'ULIYATI CHEKLANGAN JAMIYAT</t>
  </si>
  <si>
    <t>№ 18 от 16.02.2024 Масло маторное</t>
  </si>
  <si>
    <t>№ 2980522.1.1 от 30.05.2024 Литол 20кг</t>
  </si>
  <si>
    <t>"SHITOK" MAS`ULIYATI CHEKLANGAN JAMIYAT</t>
  </si>
  <si>
    <t>№ 2024-14 от 31.05.2024 Шкаф управления 1шт</t>
  </si>
  <si>
    <t>"STAR-DREAM-GOLD" XUSUSIY KORXONA</t>
  </si>
  <si>
    <t>№ 2813974.1.1 от 20.04.2024 Пожарный рукав 6шт</t>
  </si>
  <si>
    <t>"TOSHKENT MICRO STANDART SERVIS" MAS'ULIYATI CHEKLANGAN JAMIYAT</t>
  </si>
  <si>
    <t>№ 43 от 10.06.2024 Газ счетчик и регулятор</t>
  </si>
  <si>
    <t>№ 30 от 25.03.2024 Авиабилет 2шт</t>
  </si>
  <si>
    <t>"VERTEX DEVELOP GROUP" xususiy korxonasi</t>
  </si>
  <si>
    <t>№ 2636944.1.1 от 11.03.2024 Кран шаравой 7шт</t>
  </si>
  <si>
    <t>№ VDC-696 от 09.02.2024 Круг абразивный 50шт</t>
  </si>
  <si>
    <t>"VIP SYSTEM SERVICE" mas‘uliyati cheklangan jamiyati</t>
  </si>
  <si>
    <t>№ 2816889.1.1 от 20.04.2024 Огнетушитель ОУ-5 3шт</t>
  </si>
  <si>
    <t>"XIMBIOGEN" mas`uliyati cheklangan jamiyati</t>
  </si>
  <si>
    <t>№ 2189787 от 06.04.2024 соляная кислота (техническая)-1000кг</t>
  </si>
  <si>
    <t>№ 2254875 от 03.05.2024 Уротропин 10кг</t>
  </si>
  <si>
    <t>"XKMS-4" MAS'ULIYATI CHEKLANGAN JAMIYAT</t>
  </si>
  <si>
    <t>№ 8 от 12.03.2024 Шпалы 35шт</t>
  </si>
  <si>
    <t>"XORAZM DILNOZA TEKSTIL" MAS'ULIYATI CHEKLANGAN JAMIYAT</t>
  </si>
  <si>
    <t>№ 3038257.1.1 от 20.06.2024 Болгарка 1шт</t>
  </si>
  <si>
    <t>"YO`L QURILISH MASHINALARNI TA`MIRLASH" MAS`ULIYATI CHEKLANGAN JAMIYAT</t>
  </si>
  <si>
    <t>№ 3 от 06.01.2024 Услуга изг.закладных деталей</t>
  </si>
  <si>
    <t>№ 4 от 12.02.2024 Услуга изг.закладных деталей</t>
  </si>
  <si>
    <t>"ZOLOTOE RUNO" mas‘uliyati cheklangan jamiyati</t>
  </si>
  <si>
    <t>№ 2373721.1.1 от 12.01.2024 Химреактив</t>
  </si>
  <si>
    <t>№ 2373745.1.1 от 12.01.2024 Химреактив</t>
  </si>
  <si>
    <t>№ 2373753.1.1 от 12.01.2024 Химреактив</t>
  </si>
  <si>
    <t>AJ Maxam-Chirchiq</t>
  </si>
  <si>
    <t>№ 10368 от 03.04.2024 Серная кислота 33тн</t>
  </si>
  <si>
    <t>№ 9143 от 02.02.2024 Серная кислота 10тн</t>
  </si>
  <si>
    <t>AJ OHANGARONSEMENT</t>
  </si>
  <si>
    <t>№ 6790646 от 25.03.2024 Цемент 20 тн</t>
  </si>
  <si>
    <t>MChJ "ASIA METALL BUSINESS"</t>
  </si>
  <si>
    <t>№ 6669762 от 22.01.2024 Пшеница 3 класс 250тн</t>
  </si>
  <si>
    <t>№ 6675392 от 23.01.2024 Пшеница 3 класс 250тн</t>
  </si>
  <si>
    <t>MChJ "PREMIUM POLIGRAF BIZNES"</t>
  </si>
  <si>
    <t>№ 45 от 27.05.2024 бланки путевой лист-1000шт</t>
  </si>
  <si>
    <t>MCHJ AGROTEHMINERAL TRADING</t>
  </si>
  <si>
    <t xml:space="preserve">№ 124 от 01.03.2024 пшеница 4 класса 1000тн </t>
  </si>
  <si>
    <t>№ 125 от 12.03.2024 Сульфоуголь 1000кг</t>
  </si>
  <si>
    <t xml:space="preserve">№ 126 от 01.04.2024 пшеница 4 класса 1000тн </t>
  </si>
  <si>
    <t xml:space="preserve">№ 6928931 от 29.05.2024 пшеница 4 класса 1000тн </t>
  </si>
  <si>
    <t xml:space="preserve">№ 6989866 от 25.06.2024 пшеница 4 класса 1000тн </t>
  </si>
  <si>
    <t>№ АТМ-2024/25 от 22.01.2024 Формалин 5000кг</t>
  </si>
  <si>
    <t>MCHJ BIOCOSMIC</t>
  </si>
  <si>
    <t>№ 25 от 18.01.2024 Медикаменты</t>
  </si>
  <si>
    <t>MChJ CHIRCHIQ GTS</t>
  </si>
  <si>
    <t>№ 28 от 10.01.2024 Сжиженный газ 1,5 тн.</t>
  </si>
  <si>
    <t>MChJ Elektronasbobbutlash</t>
  </si>
  <si>
    <t>№ 32 от 07.02.2024 Датчик температуре</t>
  </si>
  <si>
    <t>MCHJ ORGSELL</t>
  </si>
  <si>
    <t>№ 2141795 от 16.03.2024 USP2шт</t>
  </si>
  <si>
    <t>MChJ PETROL AUTO AND INDUSTRIAL</t>
  </si>
  <si>
    <t>№ 6986345 от 24.06.2024 моторное масло 20W-50 50л</t>
  </si>
  <si>
    <t>Договор 6808186 от 03.04.2024 Смазка 18кг</t>
  </si>
  <si>
    <t>MChJ Vi-Va TRAVEL</t>
  </si>
  <si>
    <t>№ 2463829.1.1 от 08.02.2024 Химикаты</t>
  </si>
  <si>
    <t>№ 2742840.1.11 от 09.04.2024 Химикаты</t>
  </si>
  <si>
    <t>№ 2995858.1.1 от 07.06.2024 Химикаты</t>
  </si>
  <si>
    <t>QO‘CHQOROV RAXIM BAXTIYOR O‘G‘LI</t>
  </si>
  <si>
    <t>№ 2012312 от 12.01.2024 воданагреватель 1шт</t>
  </si>
  <si>
    <t>XK "ART-SERVIS"</t>
  </si>
  <si>
    <t>№ 19 от 06.01.2024 Кислород 6000м3</t>
  </si>
  <si>
    <t>Toshkent viloyati favqulodda vaziyatlar boshqarmasi</t>
  </si>
  <si>
    <t>"AGRO-KIMYO STANDART" mas`uliyati cheklangan jamiyati</t>
  </si>
  <si>
    <t>№ 145 от 01.04.2024 Сертификат</t>
  </si>
  <si>
    <t>№ И-01 от 15.01.2024 Сертификация продукции технический спирт</t>
  </si>
  <si>
    <t>"AZLARXO`JA LOYIHA QURILISH" MAS`ULIYATI CHEKLANGAN JAMIYAT</t>
  </si>
  <si>
    <t>№ 2 от 04.06.2024 Газ тармоклари тизим,лойихалаштириш</t>
  </si>
  <si>
    <t>"BREND METALL EKSPRESS" MAS`ULIYATI CHEKLANGAN JAMIYAT</t>
  </si>
  <si>
    <t>№ 36 от 27.06.2024 Транспортний услуга арматура</t>
  </si>
  <si>
    <t>"DIDOX TECH" MAS'ULIYATI CHEKLANGAN JAMIYAT</t>
  </si>
  <si>
    <t>№ Публичная оферта от 13.07.2023</t>
  </si>
  <si>
    <t>"ECOREMA" MAS'ULIYATI CHEKLANGAN JAMIYAT</t>
  </si>
  <si>
    <t>№ 1001042 от 09.01.2024 (Услуги)</t>
  </si>
  <si>
    <t>"ELEKTRON STANDART-MAGAZIN" MAS'ULIYATI CHEKLANGAN JAMIYAT</t>
  </si>
  <si>
    <t>№ 05 от 23.02.2024 Жидкость незамерзающая для очистки автосекоп</t>
  </si>
  <si>
    <t>№ 13 от 13.04.2024 Сертификат Жидкость незамерзающая для очистки автосекоп</t>
  </si>
  <si>
    <t>"FIDOKOR KARKAZ-2020" MAS'ULIYATI CHEKLANGAN JAMIYAT</t>
  </si>
  <si>
    <t>№ 17 от 16.04.2024 Услуга рабочый навес</t>
  </si>
  <si>
    <t>"GAZ NUMBER ONE MASTER" MAS'ULIYATI CHEKLANGAN JAMIYAT</t>
  </si>
  <si>
    <t>№ 2277367 от 12.05.2024 Ремонт кислородных балон</t>
  </si>
  <si>
    <t>"GREEN ENERGY SOLUTION" mas‘uliyati cheklangan jamiyati</t>
  </si>
  <si>
    <t>№ 2023-05-01/ТО от 01.05.2023 Услуги по расходомера</t>
  </si>
  <si>
    <t>№ 2024-05-01/ТО от 01.05.2024 Услуги по расходомера</t>
  </si>
  <si>
    <t>"IDEAL RESULTS" mas'uliyati cheklangan jamiyati</t>
  </si>
  <si>
    <t>№ 24/9 от 30.01.2024 Дератизация Дезинсекция ХДС</t>
  </si>
  <si>
    <t>"IDEAL SERVICE STAFF" MAS`ULIYATI CHEKLANGAN JAMIYAT</t>
  </si>
  <si>
    <t>№ 49/S от 07.05.2024 Тех.обслуж</t>
  </si>
  <si>
    <t>№ 51/S от 15.05.2024 Тех.обслуж</t>
  </si>
  <si>
    <t>№ 41-01-55/36-2024 от 15.01.2024 Сугурта</t>
  </si>
  <si>
    <t>"KAFOLAT SUG`URTA KOMPANIYASI" aksiyadorlik jamiyati</t>
  </si>
  <si>
    <t>№ 11-16/06/11/0000064 от 05.04.2024строхование</t>
  </si>
  <si>
    <t>"NAT-RIN" mas‘uliyati cheklangan jamiyati</t>
  </si>
  <si>
    <t>№ 20/03 от 20.03.2024 Кап ремонт глубинного насос</t>
  </si>
  <si>
    <t>"O'ZBEKISTON MILLIY METROLOGIYA INSTITUTI" davlat unitar korxonasi</t>
  </si>
  <si>
    <t>24-001-156789 от 16.04.2024г. Поверка СИ</t>
  </si>
  <si>
    <t>24-103-146971 от 15.02.2024г. Поверка СИ</t>
  </si>
  <si>
    <t>24-103-156794 от 16.04.2024г. Поверка СИ</t>
  </si>
  <si>
    <t>"O'ZBEKISTON RESPUBLIKASI MARKAZIY BANKINING RESPUBLIKA INKASSATSIYA XIZMATI" davlat unitar korxonas</t>
  </si>
  <si>
    <t>№ 99/22-122юрс от 01.02.2022 Инкассация хизмати</t>
  </si>
  <si>
    <t>"ONLINE SERVICE GROUP" mas‘uliyati cheklangan jamiyati</t>
  </si>
  <si>
    <t>№ OSG-H-03/06/2024 от 03.06.2024 Продление домена</t>
  </si>
  <si>
    <t>№ OSG-TS-16/01/2024 от 16.01.2024 web sayt</t>
  </si>
  <si>
    <t>"SAVDOELEKTRONIKA XIZMATLARI" mas‘uliyati cheklangan jamiyati</t>
  </si>
  <si>
    <t>9Y-0001 от 25.12.20 услуги по ККМ SIMURG 001</t>
  </si>
  <si>
    <t>№ 9Y-001 от 03.06.2024 Услуги по ККМ пломба</t>
  </si>
  <si>
    <t>"TRANSPORT SOHASI KADRLARINI QAYTA TAYYORLASH VA MALAKASINI OSHIRISH INSTITUTI" DAVLAT MUASSASASI</t>
  </si>
  <si>
    <t>№ 12 от 15.02.2024 Учеба тепловоза</t>
  </si>
  <si>
    <t>№ 14 от 02.02.2024 Учеба тепловоза</t>
  </si>
  <si>
    <t>№ 59/1 от 31.05.2024 Учеба</t>
  </si>
  <si>
    <t>"TTT-AUDIT" mas‘uliyati cheklangan jamiyati</t>
  </si>
  <si>
    <t>№ 383 от 03.07.2023 Аудиторская услуга</t>
  </si>
  <si>
    <t>"VAKIF" Адвокатлик фирмаси</t>
  </si>
  <si>
    <t>№ 1 от 03.01.2024 Юрист</t>
  </si>
  <si>
    <t>"XT XARID TEXNOLOGIYALARI" mas‘uliyati cheklangan jamiyati</t>
  </si>
  <si>
    <t>№ Публичная оферта от от 01.01.2022</t>
  </si>
  <si>
    <t>"YANGIYO'L GAZETASI TAHIRIYATI" davlat unitar korxonasi</t>
  </si>
  <si>
    <t>№ 11 от 17.11.2023 ГАЗЕТЫ ПО ПОДПИСКЕ</t>
  </si>
  <si>
    <t>"ЁHАРТОШ АФСОHА САВДО РИВОЖИ" хусусий фирмаси</t>
  </si>
  <si>
    <t>№ 08 от 13.06.2024 огнезащитная обработка</t>
  </si>
  <si>
    <t>AJ "O'ZBEKISTON RESPUBLIKASI TOVAR-XOMASHYO BIRJASI"</t>
  </si>
  <si>
    <t>№ ЗРУ-684 от 22.04.2022 Государственные закупки по ЗРУ-684 асосий</t>
  </si>
  <si>
    <t>ИНП:75254 от 01.01.19 счет 009 Бирж.торги на УзР асосий</t>
  </si>
  <si>
    <t>ИНП:75254 от 18.09.23 счет 048 Бирж.торги на УзР асосий</t>
  </si>
  <si>
    <t>AJ "TOSHKENT" RESPUBLIKA FOND BIRJASI</t>
  </si>
  <si>
    <t>№ 64/21 от 12.02.2021 Листинговый взнос 30 БРВ</t>
  </si>
  <si>
    <t>AK O`ZBEKTELEKOM Toshkent filiali</t>
  </si>
  <si>
    <t>№ 1909352324 от 07.08.2020</t>
  </si>
  <si>
    <t>№ 40931943 от 10.01.2024 Интернет Corporate-7 100 Mb/s, Corporate-4 20 Mb/s</t>
  </si>
  <si>
    <t>DK Qimmatli Qog'ozlar MARKAZIY DEPOZITARIYSI</t>
  </si>
  <si>
    <t>CNT-42/ЭГ от 20.02.2024 Услуги "Электронное голосование"</t>
  </si>
  <si>
    <t>CNT-498/ЭГ от 14.06.2024 Услуги "Электронное голосование"</t>
  </si>
  <si>
    <t>№ 1881/Э от 21.02.2012</t>
  </si>
  <si>
    <t>№ 2065971 от 09.02.2024 Оценка системы корп.управ</t>
  </si>
  <si>
    <t>№ 2224576 от 22.04.2024 Оценка системы корп.управ</t>
  </si>
  <si>
    <t>DSENM YANGIYO'L SHAHAR</t>
  </si>
  <si>
    <t>№ 21 от 09.02.2024 Хим и бак анализ воды</t>
  </si>
  <si>
    <t>DUK O’ZBEKISTON ILMIY-SINOV VA SIFAT NAZORATI MARKAZI (UzTest)</t>
  </si>
  <si>
    <t>№ 27/0162 от 08.02.2024 сертификация продукции спирта Алфа</t>
  </si>
  <si>
    <t>№ 34/0021 от 11.01.2024 код ТЕН ВЕД</t>
  </si>
  <si>
    <t>Договор 27/0041 от 11.01.2024 Инспекционный контроль на ЭАФ</t>
  </si>
  <si>
    <t>DUK Respublika maxsus aloqa bog'lamasi</t>
  </si>
  <si>
    <t>Договор 314 от 07.01.2023 Услуги спецсвязи</t>
  </si>
  <si>
    <t>MCHJ AIS TECHNO GROUP</t>
  </si>
  <si>
    <t>№ 40/24 CO от 04.03.2024 Тех.обсл.компресс.установ.</t>
  </si>
  <si>
    <t>MChJ Barakat Cipro</t>
  </si>
  <si>
    <t>№ 30-Т от 02.02.2024 Автоуслуги серн.кислоты</t>
  </si>
  <si>
    <t>№ 78-Т от 04.04.2024 Автоуслуги серн.кислоты</t>
  </si>
  <si>
    <t>MChJ BIZNES-DAILY MEDIA noshirlik uyi</t>
  </si>
  <si>
    <t>№ 47 от 06.02.2024 умумий йигилиш</t>
  </si>
  <si>
    <t>№ РП-15 от 20.11.2023 Подписка газет журналь</t>
  </si>
  <si>
    <t>MChJ Fides solutions</t>
  </si>
  <si>
    <t>№ FS-24-348 от 18.03.2024 ИТС конфигурации</t>
  </si>
  <si>
    <t>Oferta от 06.01.20 Публичная оферта</t>
  </si>
  <si>
    <t>MChJ LIDER KONSALT SERVIS</t>
  </si>
  <si>
    <t>№ 134 от 29.04.2024 Оценка имущества</t>
  </si>
  <si>
    <t>MCHJ LIFT PROEKT</t>
  </si>
  <si>
    <t>1 от 04.01.2024 тех.обс.лифтов</t>
  </si>
  <si>
    <t>MChJ MATBUOT-TARQATUVCHI YANGIYO`L</t>
  </si>
  <si>
    <t>№ 10/24 от 20.11.2023 Подписка газет и журналов</t>
  </si>
  <si>
    <t>№ 27/24 от 16.02.2024 Подписка газет и журналов</t>
  </si>
  <si>
    <t>MChJ NORMA</t>
  </si>
  <si>
    <t>№ 240276Т от 04.06.2024 Buxgalter Pro "VIP"</t>
  </si>
  <si>
    <t>MChJ NORMA DAVRIY NASHRLARI</t>
  </si>
  <si>
    <t>№ ОП000771 от 07.12.2023</t>
  </si>
  <si>
    <t>MCHJ PEGMA</t>
  </si>
  <si>
    <t>23 от 31.05.2024 Калибровка ,госповерка.</t>
  </si>
  <si>
    <t>№ 22 от 20.05.2024 Поверка</t>
  </si>
  <si>
    <t>MChJ UNITEL (Билайн)</t>
  </si>
  <si>
    <t>Договор №117691345-66юрс от 15.02.10г.услуги интернет-связи</t>
  </si>
  <si>
    <t>O'ZBEKISTON RESPUBLIKASI QISHLOQ XO'JALIGI VAZIRLIGI HUZURIDAGI AGROSANOAT MAJMUI USTIDAN NAZORAT QI</t>
  </si>
  <si>
    <t>№ 9 от 30.01.2024 Анализ кач-во пшеницы</t>
  </si>
  <si>
    <t>O`ZBEKISTON RESPUBLIKASI PREZIDENTI DEVONI HUZURIDAGI TIBBIYOT BOSH BOSHQARMASINING SANITARIYA-EPIDE</t>
  </si>
  <si>
    <t>STANDARTLASHTIRISH,SERTIFIKATLASHTIRISH VA TEXNIK JIHATDAN TARTIBGA SOLISH ILMIY-TADQIQOT INSTITUTI</t>
  </si>
  <si>
    <t>№ 42-E-2024 от 28.05.2024 Экспертиза Незармейка</t>
  </si>
  <si>
    <t>Toshkent vil.TABIATNI MUXOFAZA QILISH qo'mitasi</t>
  </si>
  <si>
    <t xml:space="preserve">№ Отчисления на сбросы и выбросы </t>
  </si>
  <si>
    <t xml:space="preserve">№ 59 от 01.11.2023 Пожарная безопасность </t>
  </si>
  <si>
    <t>Toshkent viloyati QO'RIQLASH BOSHQARMASI O'R MG</t>
  </si>
  <si>
    <t>№ 1998 от 17.09.2022 Охрана объекта</t>
  </si>
  <si>
    <t>Toshkent viloyati statistika boshqarmasi</t>
  </si>
  <si>
    <t>№ 424/8 от 05.02.2024 Статистика</t>
  </si>
  <si>
    <t>XAKIMOV BAXTIYOR TALIPOVICH</t>
  </si>
  <si>
    <t>№ 60/03 от 17.04.2024 ТО 150кг</t>
  </si>
  <si>
    <t>XK "KONSAUD UNIVERSAL"</t>
  </si>
  <si>
    <t>Договор 10/24 от 06.03.2024 Трансформация фин.отчетов</t>
  </si>
  <si>
    <t>XK FINANCE BROKER</t>
  </si>
  <si>
    <t>№ 1 от 06.02.2024 Брокерский услуги</t>
  </si>
  <si>
    <t>№ 9 от 16.02.2023 Брокерский услуги</t>
  </si>
  <si>
    <t>АИКБ  Ипак Йули Янгиюль</t>
  </si>
  <si>
    <t>№ 491юрс от 12.08.2019</t>
  </si>
  <si>
    <t>№ 491юрс. от 12.08.2019 (Корп. пластика)</t>
  </si>
  <si>
    <t xml:space="preserve">МУНИС оплата </t>
  </si>
  <si>
    <t>Аудиторская организация  MChJ "FTF-LEA-AUDIT"</t>
  </si>
  <si>
    <t>Договор 1174972.1.1 от 27.03.2023 Аудиторские услуги</t>
  </si>
  <si>
    <t>Договор 24-072 от 11.03.2024 Аудиторские услуги МСА за 2023г</t>
  </si>
  <si>
    <t>Договор 24-073 от 11.03.2024 Аудиторские услуги по КПЭ 2024г</t>
  </si>
  <si>
    <t>Договор 24-110 от 17.05.2024 Аудиторские услуги изучению</t>
  </si>
  <si>
    <t>№ 11 от 22.01.2024 Хранение документа</t>
  </si>
  <si>
    <t>Научно-информационный центр новых технологий ГНК РУз</t>
  </si>
  <si>
    <t>№ ОФЕРТА от 01.08.2023</t>
  </si>
  <si>
    <t>ТехПД  Ташкент</t>
  </si>
  <si>
    <t>Соглашение 8774391/179-67юрс от 01.02.18 услуги ж/д</t>
  </si>
  <si>
    <t>ТЕХПД -5 г.Карши</t>
  </si>
  <si>
    <t>№ 8774391 от 10.06.2024 ЖД Услуги</t>
  </si>
  <si>
    <t>ТехПД-9 Термез</t>
  </si>
  <si>
    <t>Соглашение № 8774391/179-67юрс от 01.01.2018</t>
  </si>
  <si>
    <t>"HUDUDIY ELEKTR TARMOQLARI" AJ Yangiyol SHETK</t>
  </si>
  <si>
    <t>№ 31-10-17 от 01.01.2024 за Электроэнергии асосий</t>
  </si>
  <si>
    <t>AJ “Hududgazta’minot”</t>
  </si>
  <si>
    <t>№ 431230066 от 19.12.2023 Газ</t>
  </si>
  <si>
    <t>MChJ "TOSHKENT SUV TA'MINOTI" Янгийул тумани</t>
  </si>
  <si>
    <t>№ 0100079 от 21.01.2021</t>
  </si>
  <si>
    <t>№ 010079 от 25.01.2024</t>
  </si>
  <si>
    <t>4010 дебет</t>
  </si>
  <si>
    <t>""KARTOGRAFIYA" DAVLAT ILMIY-ISHLAB CHIQARISH KORXONASI" davlat unitar korxonasi</t>
  </si>
  <si>
    <t>№ 6638878 от 04.01.2024 спирт технический 40 дал</t>
  </si>
  <si>
    <t>№ 6719172 от 13.02.2024 спирт технический 40 дал</t>
  </si>
  <si>
    <t>№ 6831597 от 15.04.2024 спирт технический 40 дал</t>
  </si>
  <si>
    <t>№ 6989904 от 25.06.2024 спирт технический 40 дал</t>
  </si>
  <si>
    <t>"ABINA COSMETIK" mas‘uliyati cheklangan jamiyati</t>
  </si>
  <si>
    <t>№ 6718163 от 12.02.2024 Спирт пищевой Люкс 200 дал</t>
  </si>
  <si>
    <t>"AFSONA-SHAROB" mas'uliyati cheklangan jamiyati</t>
  </si>
  <si>
    <t>№ 6898195 от 15.05.2024 спирт пищевой Люкс 1200 дал</t>
  </si>
  <si>
    <t>"AGRO IN VITRO" MAS'ULIYATI CHEKLANGAN JAMIYAT</t>
  </si>
  <si>
    <t>№ 6916308 от 23.05.2024 Спирт технический 50 дал</t>
  </si>
  <si>
    <t>"AKFA EXTRUSIONS" Mas‘uliyati cheklangan jamiyat  qo'shma korxona</t>
  </si>
  <si>
    <t>№ 6768154 от 11.03.2024 Спирт технический 300 дал</t>
  </si>
  <si>
    <t>№ 6891378 от 13.05.2024 Спирт технический 300 дал</t>
  </si>
  <si>
    <t>"ALVIERO" mas`uliyati cheklangan jamiyati</t>
  </si>
  <si>
    <t>№ 6673364 от 23.01.2024 спирт технический 100 дал</t>
  </si>
  <si>
    <t>№ 6727278 от 19.02.2024 Спирт технический 100 дал</t>
  </si>
  <si>
    <t>№ 6820196 от 08.04.2024 спирт технический 100 дал</t>
  </si>
  <si>
    <t>№ 6989903 от 25.06.2024 спирт технический 100 дал</t>
  </si>
  <si>
    <t>№ 6991401 от 26.06.2024 спирт технический 100 дал</t>
  </si>
  <si>
    <t>"AMIRLIKLARNING TUVALOQLARNI ASRASH MARKAZI" NODAVLAT NOTIJORAT TASHKILOTI</t>
  </si>
  <si>
    <t>№ 6871972 от 02.05.2024 Спирт технический 10 дал</t>
  </si>
  <si>
    <t>"BADEX LIFE" mas‘uliyati cheklangan jamiyati</t>
  </si>
  <si>
    <t>№ 6681581 от 25.01.2024 спирт пищевой люкс 50 дал</t>
  </si>
  <si>
    <t>№ 6700855 от 01.02.2024 Спирт пищевой Альфа 50 дал</t>
  </si>
  <si>
    <t>№ 6772111 от 13.03.2024 спирт пищевой люкс 50 дал</t>
  </si>
  <si>
    <t>"BALZAM" mas`uliyati cheklangan jamiyati</t>
  </si>
  <si>
    <t>№ 6681579 от 25.01.2024 спирт пищевой Люкс 100 дал</t>
  </si>
  <si>
    <t>№ 6722412 от 14.02.2024 спирт пищевой Люкс 100 дал</t>
  </si>
  <si>
    <t>№ 6755244 от 04.03.2024 спирт пищевой Люкс 100 дал</t>
  </si>
  <si>
    <t>№ 6784924 от 19.03.2024 спирт пищевой Люкс 100 дал</t>
  </si>
  <si>
    <t>№ 6936335 от 31.05.2024 спирт пищевой Люкс 100 дал</t>
  </si>
  <si>
    <t>"BEGZOD-FARRUX" mas`uliyati cheklangan jamiyati</t>
  </si>
  <si>
    <t>№ 6859074 от 25.04.2024 спирт пищевой Люкс 1000 дал</t>
  </si>
  <si>
    <t>№ 6930508 от 29.05.2024 спирт пищевой Люкс 1000 дал</t>
  </si>
  <si>
    <t>№ 6967094 от 13.06.2024 Спирт пищевой Люкс 1000 дал</t>
  </si>
  <si>
    <t>"BENE FRUITS" mas‘uliyati cheklangan jamiyati</t>
  </si>
  <si>
    <t>№ 6995805 от 27.06.2024 спирт технический 40 дал</t>
  </si>
  <si>
    <t>"BIO KORM" xususiy korxonasi</t>
  </si>
  <si>
    <t>№ 10-юрс от 10.05.2024 Пар 3800 Гкалл</t>
  </si>
  <si>
    <t>№ 3 от 23.01.2024 Сив.масло 6000 дал</t>
  </si>
  <si>
    <t>№ 5 от 15.03.2024 Сивушное масло 6000 дал</t>
  </si>
  <si>
    <t>№ 6-юрс от 20.03.2024 Барда 122 630 тн</t>
  </si>
  <si>
    <t>№ 6631453 от 27.12.2023 Барда 600 тн</t>
  </si>
  <si>
    <t>№ 6637906 от 04.01.2024 Барда 500 тн</t>
  </si>
  <si>
    <t>№ 6639462 от 05.01.2024 Барда 600 тн</t>
  </si>
  <si>
    <t>№ 6641025 от 06.01.2024 Барда 500 тн</t>
  </si>
  <si>
    <t>№ 6642560 от 08.01.2024 Барда 200 тн</t>
  </si>
  <si>
    <t>№ 664529 от 09.01.2024 Барда 500 тн</t>
  </si>
  <si>
    <t>№ 6646531 от 10.01.2024 Барда 500 тн</t>
  </si>
  <si>
    <t>№ 6648586 от 11.01.2024 Барда 600 тн</t>
  </si>
  <si>
    <t>№ 6650739 от 12.01.2024 Барда 600 тн</t>
  </si>
  <si>
    <t>№ 6652920 от 15.01.2024 Барда 600 тн</t>
  </si>
  <si>
    <t>№ 6655581 от 16.01.2024 Барда 500 тн</t>
  </si>
  <si>
    <t>№ 6658352 от 17.01.2024 Барда 300 тн</t>
  </si>
  <si>
    <t>№ 6661156 от 18.01.2024 Барда 400 тн</t>
  </si>
  <si>
    <t>№ 6664109 от 19.01.2024 Барда 600 тн</t>
  </si>
  <si>
    <t>№ 6669858 от 22.01.2024 Барда 500 тн</t>
  </si>
  <si>
    <t>№ 6673378 от 23.01.2024 Барда 700 тн</t>
  </si>
  <si>
    <t>№ 6677483 от 24.01.2024 Барда 700 тн</t>
  </si>
  <si>
    <t>№ 6681602 от 25.01.2024 Барда 1000 тн</t>
  </si>
  <si>
    <t>№ 6685521 от 26.01.2024 Барда 300 тн</t>
  </si>
  <si>
    <t>№ 6691993 от 29.01.2024 Барда 500 тн</t>
  </si>
  <si>
    <t>№ 6694733 от 30.01.2024 Барда 700 тн</t>
  </si>
  <si>
    <t>№ 6702122 от 01.02.2024 Барда 600 тн</t>
  </si>
  <si>
    <t>№ 6705623 от 05.02.2024 Барда 100 тн</t>
  </si>
  <si>
    <t>№ 6708067 от 06.02.2024 Барда 700 тн</t>
  </si>
  <si>
    <t>№ 6710290 от 07.10.2024 Барда 500 тн</t>
  </si>
  <si>
    <t>№ 6712507 от 08.02.2024 Барда 600 тн</t>
  </si>
  <si>
    <t>№ 6716929 от 12.02.2024 Барда 300 тн</t>
  </si>
  <si>
    <t>№ 6719192 от 13.02.2024 Барда 1000 тн</t>
  </si>
  <si>
    <t>№ 6721287 от 14.02.2024 Барда 700 тн</t>
  </si>
  <si>
    <t>№ 6724511 от 15.02.2024 Барда 600 тн</t>
  </si>
  <si>
    <t>№ 6725321 от 16.02.2024 Барда 500 тн</t>
  </si>
  <si>
    <t>№ 6727285 от 19.02.2024 Барда 500 тн</t>
  </si>
  <si>
    <t>№ 6729602 от 20.02.2024 Барда 600 тн</t>
  </si>
  <si>
    <t>№ 6732088 от 21.02.2024 Барда 300 тн</t>
  </si>
  <si>
    <t>№ 6734437 от 22.02.2024 Барда 600 тн</t>
  </si>
  <si>
    <t>№ 6736718 от 23.02.2024 Барда 400 тн</t>
  </si>
  <si>
    <t>№ 6739113 от 26.02.2024 Барда 1000 тн</t>
  </si>
  <si>
    <t>№ 6741674 от 27.02.2024 Барда 600 тн</t>
  </si>
  <si>
    <t>№ 6744265 от 28.02.2024 Барда 600 тн</t>
  </si>
  <si>
    <t>№ 6746653 от 29.02.2024 Барда 600 тн</t>
  </si>
  <si>
    <t>№ 6749792 от 01.03.2024 Барда 300 тн</t>
  </si>
  <si>
    <t>№ 6752568 от 04.03.2024 Барда 600 тн</t>
  </si>
  <si>
    <t>№ 6756174 от 05.03.2024  Барда 700 тн</t>
  </si>
  <si>
    <t>№ 6759492 от 06.03.2024 Барда 400 тн</t>
  </si>
  <si>
    <t>№ 6762974 от 07.03.2024 Барда 500 тн</t>
  </si>
  <si>
    <t>№ 6766142 от 11.03.2024 Барда 700 тн</t>
  </si>
  <si>
    <t>№ 6769350 от 12.03.2024 Барда 700 тн</t>
  </si>
  <si>
    <t>№ 6772153 от 13.03.2024 Барда 500 тн</t>
  </si>
  <si>
    <t>№ 6776540 от 14.03.2024 Барда 700 тн</t>
  </si>
  <si>
    <t>№ 6777509 от 15.03.2024 Барда 400 тн</t>
  </si>
  <si>
    <t>№ 6780223 от 18.03.2024 Барда 500 тн</t>
  </si>
  <si>
    <t>№ 6783157 от 19.03.2024 Барда 700 тн</t>
  </si>
  <si>
    <t>№ 6786135 от 20.03.2024 Барда 700 тн</t>
  </si>
  <si>
    <t xml:space="preserve">№ 7 от 26.03.2024 ЭАФ-вторичный 6000 дал </t>
  </si>
  <si>
    <t>"BIOSALUTEM" mas‘uliyati cheklangan jamiyati</t>
  </si>
  <si>
    <t>№ 6700853 от 01.02.2024 спирт пищевой Альфа 100 дал</t>
  </si>
  <si>
    <t>№ 6793597 от 26.03.2024 спирт пищевой Альфа 50 дал</t>
  </si>
  <si>
    <t>"BULUNG'UR-1" mas'uliyati cheklangan jamiyati</t>
  </si>
  <si>
    <t>№ 6729571 от 20.02.2024 спирт пищевой Люкс 1200 дал</t>
  </si>
  <si>
    <t>№ 6576524 от 15.11.2023 Спирт пищевой люкс 3200 дал Форвард</t>
  </si>
  <si>
    <t>№ 6603243 от 05.12.2023 Спирт пищевой люкс 3200 дал Форвард</t>
  </si>
  <si>
    <t>№ 6604537 от 06.12.2023 Спирт пищевой люкс 1200 дал Форвард</t>
  </si>
  <si>
    <t>№ 6604538 от 06.12.2023 Спирт пищевой люкс 3200 дал Форвард</t>
  </si>
  <si>
    <t>№ 6612995 от 13.12.2023 Спирт пищевой Люкс 4400 дал Форвард</t>
  </si>
  <si>
    <t>№ 6612996 от 13.12.2023 Спирт пищевой Люкс 1200 дал Форвард</t>
  </si>
  <si>
    <t>№ 6631797 от 27.12.2023 Спирт пищевой Люкс 4400 дал Форвард</t>
  </si>
  <si>
    <t>№ 6643255 от 08.01.2024 Спирт пищевой Люкс 4400 дал Форвард</t>
  </si>
  <si>
    <t>№ 6643256 от 08.01.2024 Спирт пищевой Люкс 4400 дал Форвард</t>
  </si>
  <si>
    <t>№ 6656259 от 16.01.2024 Спирт пищевой Люкс 4400 дал Форвард</t>
  </si>
  <si>
    <t>№ 6721996 от 14.02.2024 Спирт пищевой Люкс 4400 дал Форвард</t>
  </si>
  <si>
    <t>№ 6721997 от 14.02.2024 Спирт пищевой Люкс 4400 дал Форвард</t>
  </si>
  <si>
    <t>№ 6802316 от 29.03.2024 Спирт пищевой Люкс 4400 дал Форвард</t>
  </si>
  <si>
    <t>№ 6802317 от 29.03.2024 Спирт пищевой Люкс 4400 дал Форвард</t>
  </si>
  <si>
    <t>№ 6867690 от 30.04.2024 спирт пищевой люкс 4400 дал</t>
  </si>
  <si>
    <t>№ 6875218 от 03.05.2024 спирт пищевой Люкс 4000 дал</t>
  </si>
  <si>
    <t>№ 6875998 от 03.05.2024 спирт пищевой Люкс 400 дал</t>
  </si>
  <si>
    <t>№ 6878963 от 06.05.2024 спирт пищевой Люкс 4400 дал</t>
  </si>
  <si>
    <t>№ 6902005 от 16.05.2024 Спирт пищевой Люкс 4400 дал</t>
  </si>
  <si>
    <t>№ 6917004 от 23.05.2024 Спирт пищевой Люкс 4000 дал Форвард</t>
  </si>
  <si>
    <t>"DENDROBIUM COSMETICS" mas`uliyati cheklangan jamiyati</t>
  </si>
  <si>
    <t>№ 6808458 от 03.04.2024 Спирт пищевой Люкс 50 дал</t>
  </si>
  <si>
    <t>№ 6840393 от 18.04.2024 спирт пищевой Люкс 70 дал</t>
  </si>
  <si>
    <t>№ 6860467 от 26.04.2024 Спирт пищевой Люкс 70 дал</t>
  </si>
  <si>
    <t>№ 6878609 от 06.05.2024 Спирт пищевой Люкс 70 дал</t>
  </si>
  <si>
    <t>№ 6895199 от 14.05.2024 спирт пищевой Люкс 80 дал</t>
  </si>
  <si>
    <t>№ 6910368 от 21.05.2024 спирт пищевой Люкс 80 дал</t>
  </si>
  <si>
    <t>№ 6926004 от 28.05.2024 спирт пищевой Люкс 80 дал</t>
  </si>
  <si>
    <t>№ 6932044 от 30.05.2024 спирт пищевой Люкс 100 дал</t>
  </si>
  <si>
    <t>№ 6947393 от 06.06.2024 спирт пищевой Люкс 90 дал</t>
  </si>
  <si>
    <t>№ 6959135 от 11.06.2024 Спирт пищевой Люкс 90 дал</t>
  </si>
  <si>
    <t>№ 6967091 от 13.06.2024 спирт пищевой Люкс 90 дал</t>
  </si>
  <si>
    <t>№ 6984607 от 24.06.2024 Спирт пищевой Люкс 90 дал</t>
  </si>
  <si>
    <t>"DENOV VINO-AROQ" aksiyadorlik jamiyati</t>
  </si>
  <si>
    <t>№ 6794921 от 27.03.2024 Спирт пищевой Альфа 4500 дал</t>
  </si>
  <si>
    <t>№ 6911904 от 21.05.2024 Спирт пищевой Альфа 4500 дал</t>
  </si>
  <si>
    <t>"ECOWALL" mas‘uliyati cheklangan jamiyati</t>
  </si>
  <si>
    <t>№ 41-юрс от 27.12.2022 Пар товарный 1550 Гкал</t>
  </si>
  <si>
    <t>№ 72-юрс от 26.12.2023 Пар товарный 108 Гкал</t>
  </si>
  <si>
    <t>"ELXOLDING ILMIY ISHLAB-CHIQARISH BIRLASHMASI " MAS'ULIYATI CHEKLANGAN JAMIYAT</t>
  </si>
  <si>
    <t>№ 4 от 15.02.2024 ЭАФ</t>
  </si>
  <si>
    <t>"EURASIA BOTTLERS" mas‘uliyati cheklangan jamiyati</t>
  </si>
  <si>
    <t>№ 6699514 от 31.01.2024 Спирт технический 40 дал</t>
  </si>
  <si>
    <t>№ 6702116 от 01.02.2024 Спирт технический 30 дал</t>
  </si>
  <si>
    <t>"FAR-VAB" mas'uliyati cheklangan jamiyati</t>
  </si>
  <si>
    <t>№ 6602603 от 05.12.2023 Спирт пищевой Люкс 1500 дал Форвард</t>
  </si>
  <si>
    <t>№ 6616736 от 15.12.2023 спирт пищевой 1600 дал люкс Форвард</t>
  </si>
  <si>
    <t>№ 6655548 от 16.01.2024 спирт пищевой Люкс 3300 дал</t>
  </si>
  <si>
    <t>№ 6657092 от 16.01.2024 спирт пищевой Люкс 1100 дал</t>
  </si>
  <si>
    <t>№ 6674074 от 23.01.2024 Спирт пищевой Люкс 4400 дал Форвард</t>
  </si>
  <si>
    <t>№ 6754703 от 04.03.2024 Спирт пищевой Люкс 1600 дал Форвард</t>
  </si>
  <si>
    <t>№ 6846211 от 19.04.2024 Спирт пищевой Люкс 1600 дал Форвард</t>
  </si>
  <si>
    <t>№ 6873646 от 02.05.2024 Спирт пищевой Люкс 1500 дал Форвард</t>
  </si>
  <si>
    <t>№ 6893899 от 13.05.2024 Спирт пищевой Люкс 1600 дал Форвард</t>
  </si>
  <si>
    <t>№ 6911211 от 21.05.2024 Спирт пищевой Люкс 1500 дал Форвард</t>
  </si>
  <si>
    <t>№ 6986780 от 24.06.2024 спирт пищевой Люкс 1600 дал</t>
  </si>
  <si>
    <t>"FARM FORMAT" mas‘uliyati cheklangan jamiyati</t>
  </si>
  <si>
    <t>№ 6700854 от 01.02.2024 спирт пищевой Альфа 100 дал</t>
  </si>
  <si>
    <t>№ 6833431 от 16.04.2024 спирт пищевой Люкс 50 дал</t>
  </si>
  <si>
    <t>№ 6905463 от 17.05.2024 спирт пищевой Люкс 50 дал</t>
  </si>
  <si>
    <t>"FARM LUX MEDICAL INVEST" MChJ</t>
  </si>
  <si>
    <t>№ 6538846 от 19.10.2023 спирт пищевой люкс 1600 дал Форвард</t>
  </si>
  <si>
    <t>№ 6949375 от 06.06.2024 спирт пищевой Люкс 400 дал</t>
  </si>
  <si>
    <t>№ 6978114 от 20.06.2024 спирт пищевой Люкс 500 дал</t>
  </si>
  <si>
    <t>"FAROVON MCHJ" mas'uliyati cheklangan jamiyati</t>
  </si>
  <si>
    <t>№ 6568730 от 09.11.2023 спирт пищевой люкс 3200 дал Форвард</t>
  </si>
  <si>
    <t>№ 6568731 от 09.11.2023 спирт пищевой люкс 3200 дал Форвард</t>
  </si>
  <si>
    <t>№ 6568732 от 09.11.2023 спирт пищевой люкс 600 дал Форвард</t>
  </si>
  <si>
    <t>№ 6659936 от 17.01.2024 Спирт пищевой Альфа 3400 дал</t>
  </si>
  <si>
    <t>№ 6935699 от 31.05.2024 спирт пищевой Люкс 7000 дал (форвард)</t>
  </si>
  <si>
    <t>"FILATOFF 1868" mas'uliyati cheklangan jamiyati</t>
  </si>
  <si>
    <t>№ 6607331 от 07.12.2023 Спирт пищевой Люкс 1200 дал Форвард</t>
  </si>
  <si>
    <t>№ 6643982 от 08.01.2024 Спирт пищевой Люкс 1200 дал Форвард</t>
  </si>
  <si>
    <t>№ 6745466 от 28.02.2024 спирт пищевой Люкс 1200 дал Форвард</t>
  </si>
  <si>
    <t>№ 6764500 от 07.03.2024 Спирт пищевой Люкс 1200 дал Форвард</t>
  </si>
  <si>
    <t>№ 6936645 от 31.05.2024 спирт пищевой Люкс 1200 дал (форвард)</t>
  </si>
  <si>
    <t>"FITO BIO MAX" MAS'ULIYATI CHEKLANGAN JAMIYAT</t>
  </si>
  <si>
    <t>№ 6710266 от 07.02.2024 спирт технический 200 дал</t>
  </si>
  <si>
    <t>"G'OYIBON DARMONI" хусусий корхонаси</t>
  </si>
  <si>
    <t>№ 6722413 от 14.02.2024 Спирт пищевой Люкс 20 дал</t>
  </si>
  <si>
    <t>№ 6974338 от 19.06.2024 Спирт пищевой Люкс 20 дал</t>
  </si>
  <si>
    <t>№ 6728755 от 19.02.2024 Спирт пищевой Люкс 60 дал</t>
  </si>
  <si>
    <t>№ 6732052 от 21.02.2024 Спирт пищевой Люкс 40 дал</t>
  </si>
  <si>
    <t>№ 6903917 от 17.05.2024 спирт пищевой Люкс 120 дал</t>
  </si>
  <si>
    <t>№ 6777502 от 15.03.2024 Спирт технический 20 дал</t>
  </si>
  <si>
    <t>№ 6713762 от 08.02.2024 спирт пищевой Люкс 60 дал</t>
  </si>
  <si>
    <t>"HEALTH LINE" Mas'uliyati cheklangan jamiyat Qo`shma korxona</t>
  </si>
  <si>
    <t>№ 6860468 от 26.04.2024 Спирт пищевой Люкс 150 дал</t>
  </si>
  <si>
    <t>"HERBA FITO PHARM" mas`uliyati cheklangan jamiyati</t>
  </si>
  <si>
    <t>№ 6702099 от 01.02.2024 Спирт пищевой Люкс</t>
  </si>
  <si>
    <t>№ 6831563 от 15.04.2024 спирт пищевой Альфа</t>
  </si>
  <si>
    <t>№ 6833427 от 16.04.2024 спирт пищевой Люкс 150 дал</t>
  </si>
  <si>
    <t>№ 6926003 от 28.05.2024 спирт пищевой Люкс 300 дал</t>
  </si>
  <si>
    <t>"HERBAAVICENNA" MAS'ULIYATI CHEKLANGAN JAMIYAT</t>
  </si>
  <si>
    <t>№ 6818026 от 08.04.2024 спирт пищевой Люкс 10 дал</t>
  </si>
  <si>
    <t>№ 6893486 от 13.05.2024 Спирт пищевой Люкс 20 дал</t>
  </si>
  <si>
    <t>"HILAL COSMETICS" mas`uliyati cheklangan jamiyati</t>
  </si>
  <si>
    <t>№ 6639440 от 05.01.2024 спирт пищевой Люкс 400 дал</t>
  </si>
  <si>
    <t>№ 6694702 от 30.01.2024 спирт пищевой Люкс 400 дал</t>
  </si>
  <si>
    <t>№ 6728754 от 19.02.2024 спирт пищевой Люкс 400 дал</t>
  </si>
  <si>
    <t>№ 6829645 от 15.04.2024 Спирт пищевой Люкс 300 дал</t>
  </si>
  <si>
    <t>№ 6913076 от 22.05.2024 спирт пищевой Люкс 500 дал</t>
  </si>
  <si>
    <t>№ 6959137 от 11.06.2024 Спирт пищевой Люкс 500 дал</t>
  </si>
  <si>
    <t>"HVARA" mas‘uliyati cheklangan jamiyati</t>
  </si>
  <si>
    <t>№ 6756130 от 05.03.2024 Спирт пищевой Люкс 400 дал</t>
  </si>
  <si>
    <t>№ 6895197 от 14.05.2024 спирт пищевой Люкс 600 дал</t>
  </si>
  <si>
    <t>№ 6976252 от 19.06.2024 спирт пищевой Люкс 500 дал</t>
  </si>
  <si>
    <t>"INDORAMA KOKAND TEXTILE" aksiyadorlik jamiyati Xorijiy Korxona</t>
  </si>
  <si>
    <t>№ 6728772 от 19.02.2024 Спирт технический 80 дал</t>
  </si>
  <si>
    <t>№ 6851007 от 23.04.2024 спирт технический 80 дал</t>
  </si>
  <si>
    <t>№ 6955498 от 10.06.2024 спирт технический 80 дал</t>
  </si>
  <si>
    <t>"INTER KAXRAMON YORQINOY" mas‘uliyati cheklangan jamiyati</t>
  </si>
  <si>
    <t>№ 6903916 от 17.05.2024 спирт пищевой Люкс 30 дал</t>
  </si>
  <si>
    <t>"IPSUM PATHOLOGY" mas‘uliyati cheklangan jamiyati</t>
  </si>
  <si>
    <t>№ 6671534 от 22.01.2024 спирт пищевой Люкс 20 дал</t>
  </si>
  <si>
    <t>№ 6728757 от 19.02.2024 Спирт пищевой Альфа 20 дал</t>
  </si>
  <si>
    <t>№ 6783082 от 19.03.2024 спирт пищевой Альфа 60 дал</t>
  </si>
  <si>
    <t>№ 6957260 от 10.06.2024 спирт пищевой Альфа 40 дал</t>
  </si>
  <si>
    <t>"ISMOIL-ISHONCH-CHASHMA" MChJ</t>
  </si>
  <si>
    <t>№ 2 от 19.01.2024 Сивушное масло 500 дал</t>
  </si>
  <si>
    <t>"ISSIQLIK ELEKTR STANSIYALARI" aksiyadorlik jamiyati</t>
  </si>
  <si>
    <t>№ 6797658 от 28.03.2024 спирт технический 30 дал</t>
  </si>
  <si>
    <t>"JAMOL OTA" fermer xo`jaligi</t>
  </si>
  <si>
    <t>№ 6631452 от 27.12.2023 Барда 100 тн</t>
  </si>
  <si>
    <t>№ 6641024 от 06.01.2024 Барда 100 тн</t>
  </si>
  <si>
    <t>№ 6661155 от 18.01.2024  Барда 100 тн</t>
  </si>
  <si>
    <t>№ 6685520 от 26.01.2024 Барда 100 тн</t>
  </si>
  <si>
    <t>№ 6710289 от 07.02.2024 Барда 100 тн</t>
  </si>
  <si>
    <t>№ 6727284 от 19.02.2024 Барда 100 тн</t>
  </si>
  <si>
    <t>№ 6752567 от 04.03.2024 Барда 100 тн</t>
  </si>
  <si>
    <t>"JIZZAKH TEXTILE" MAS'ULIYATI CHEKLANGAN JAMIYAT</t>
  </si>
  <si>
    <t>№ 6808480 от 03.04.2024 спирт технический 20 дал</t>
  </si>
  <si>
    <t>"JIZZAX SERVIS TIZIMI" MAS'ULIYATI CHEKLANGAN JAMIYAT</t>
  </si>
  <si>
    <t>№ 6637371 от 03.01.2024 спирт технический 160 дал</t>
  </si>
  <si>
    <t>"KAMALAK-LB" xususiy korxonasi</t>
  </si>
  <si>
    <t>№ 6675404 от 23.01.2024 спирт пищевой Люкс 50 дал</t>
  </si>
  <si>
    <t>№ 6715952 от 09.02.2024 Спирт пищвеой Люкс 50 дал</t>
  </si>
  <si>
    <t>№ 6780140 от 18.03.2024 спирт пищевой Люкс 50 дал</t>
  </si>
  <si>
    <t>№ 6814478 от 05.04.2024 Спирт пищевой 50 дал</t>
  </si>
  <si>
    <t>№ 6895200 от 14.05.2024 спирт пищевой Люкс 50 дал</t>
  </si>
  <si>
    <t>№ 6963135 от 12.06.2024 спирт пищевой Люкс 50 дал</t>
  </si>
  <si>
    <t>"KLIN-KOSMETIKA" Шуъба корхонаси</t>
  </si>
  <si>
    <t>№ 6664086 от 19.01.2024 спирт пищевой Люкс 300 дал</t>
  </si>
  <si>
    <t>№ 6708023 от 06.02.2024 спирт пищевой Люкс 300 дал</t>
  </si>
  <si>
    <t>№ 6745830 от 28.02.2024 спирт пищевой Люкс 300 дал</t>
  </si>
  <si>
    <t>№ 6989877 от 25.06.2024 спирт пищевой 500 дал</t>
  </si>
  <si>
    <t>"LANEXTRAKT" MAS'ULIYATI CHEKLANGAN JAMIYAT QO`SHMA KORXONA</t>
  </si>
  <si>
    <t>№ 6718176 от 12.02.2024 спирт технический -10дал</t>
  </si>
  <si>
    <t>"MED TEXNIKA GULISTAN" mas`uliyati cheklangan jamiyati qo'shma korxonasi</t>
  </si>
  <si>
    <t>№ 6654382 от 15.01.2024 спирт пищевой альфа 200 дал</t>
  </si>
  <si>
    <t>"MERRYMED FARM" mas`uliyati cheklangan jamiyati</t>
  </si>
  <si>
    <t>№ 6929077 от 29.05.2024 спирт технический 100 дал</t>
  </si>
  <si>
    <t>"MEVA-SHARBAT ILMIY EKSPERIMENTAL VINOCHILIK" mas‘uliyati cheklangan jamiyati</t>
  </si>
  <si>
    <t>№ 6719143 от 13.02.2024 Спирт пищевой Люкс 1170 дал</t>
  </si>
  <si>
    <t>№ 6927623 от 28.05.2024 спирт пищевой Люкс 500 дал</t>
  </si>
  <si>
    <t>"MUQADDAM-SERVIS" xususiy korxonasi</t>
  </si>
  <si>
    <t>№ 6940792 от 04.06.2024 Спирт пищевой Люкс 50 дал</t>
  </si>
  <si>
    <t>"MUROD" xususiy korxonasi</t>
  </si>
  <si>
    <t>№ 8 от 13.04.2024 ЭАФ вторичный 5000 дал</t>
  </si>
  <si>
    <t>"MUXTORXO`JA NABIRALARI" fermer xo'jaligi</t>
  </si>
  <si>
    <t>№ 6772152 от 13.03.2024 Барда 100 тн</t>
  </si>
  <si>
    <t>"NASLLI CHORVA ANGUS " mas`uliyati cheklangan jamiyati</t>
  </si>
  <si>
    <t>№ 6635836 от 29.12.2023 Барда 100 тн</t>
  </si>
  <si>
    <t>№ 6635837 от 29.12.2023 Барда 100 тн</t>
  </si>
  <si>
    <t>№ 6721286 от 14.02.2024 Барда 100 тн</t>
  </si>
  <si>
    <t>№ 6725320 от 16.02.2024 Барда 100 тн</t>
  </si>
  <si>
    <t>"NAVOIY-BEAUTY COSMETICS" mas‘uliyati cheklangan jamiyati</t>
  </si>
  <si>
    <t>№ 6651985 от 12.01.2024 спирт пищевой Люкс 100 дал</t>
  </si>
  <si>
    <t>№ 6711515 от 07.02.2024 спирт пищевой Люкс 100 дал</t>
  </si>
  <si>
    <t>№ 6724487 от 15.02.2024 Спирт пищевой Люкс 100 дал</t>
  </si>
  <si>
    <t>№ 6781936 от 18.03.2024 Спирт пищевой Люкс 100 дал</t>
  </si>
  <si>
    <t>№ 6862141 от 26.04.2024 спирт пищевой Люкс 100 дал</t>
  </si>
  <si>
    <t>№ 6908878 от 20.05.2024 спирт пищевой Люкс 100 дал</t>
  </si>
  <si>
    <t>№ 6959138 от 11.06.2024 спирт пищевой Люкс 100 дал</t>
  </si>
  <si>
    <t>"NAVOIYAZOT" aksiyadorlik jamiyati</t>
  </si>
  <si>
    <t>№ 6649800 от 11.01.2024 спирт технический 200 дал</t>
  </si>
  <si>
    <t>"NAVRO'Z-PTK" mas'uliyati cheklangan jamiyati</t>
  </si>
  <si>
    <t>№ 6838811 от 17.04.2024 спирт технический 300 дал</t>
  </si>
  <si>
    <t>№ 6840439 от 18.04.2024 спирт технический 200 дал</t>
  </si>
  <si>
    <t>"NOBEL PHARMSANOAT" mas'uliyati cheklangan jamiyati</t>
  </si>
  <si>
    <t>№ 6671538 от 22.01.2024 спирт пищевой Альфа 100 дал</t>
  </si>
  <si>
    <t>"NURIDDIN FAYZ OMAD BARAKA" mas'uliyati cheklangan jamiyati</t>
  </si>
  <si>
    <t>№ 6631451 от 27.12.2023 Барда 100 тн</t>
  </si>
  <si>
    <t>№ 6661154 от 18.01.2024 Барда 100 тн</t>
  </si>
  <si>
    <t>№ 6705620 от 05.02.2024 Барда 100 тн</t>
  </si>
  <si>
    <t>"NUTRIMED" mas‘uliyati cheklangan jamiyati</t>
  </si>
  <si>
    <t>№ 6929036 от 29.05.2024 Спирт пищевой Люкс 10 дал</t>
  </si>
  <si>
    <t>"O'ZBEKISTON NASHRIYOT-MATBAA IJODIY UYI" mas‘uliyati cheklangan jamiyati</t>
  </si>
  <si>
    <t>№ 6735918 от 22.02.2024 Спирт технический 100 дал</t>
  </si>
  <si>
    <t>"O`TKIR SULTON FAYZLI BOG`I" Фермер хужалиги</t>
  </si>
  <si>
    <t>№ 6629620 от 26.12.2023 Барда 200 тн</t>
  </si>
  <si>
    <t>"O`ZBEKKO`MIR" AKSIYADORLIK JAMIYATI</t>
  </si>
  <si>
    <t>№ 6671557 от 22.01.2024 Спирт технический 30 дал</t>
  </si>
  <si>
    <t>"O`ZELEKTROAPPARAT-ELECTROSHIELD" aksiyadorlik jamiyati</t>
  </si>
  <si>
    <t>№ 6929078 от 29.05.2024 Спирт технический 20 дал</t>
  </si>
  <si>
    <t>"O`ZENERGOSOZLASH" MAS'ULIYATI CHEKLANGAN JAMIYAT</t>
  </si>
  <si>
    <t>№ 6885890 от 08.05.2024 спирт технический 10 дал</t>
  </si>
  <si>
    <t>"OXALIK OLTIN BOG'I MEVASI" mas`uliyati cheklangan jamiyati</t>
  </si>
  <si>
    <t>№ 6677452 от 24.01.2024 спирт технический 200 дал</t>
  </si>
  <si>
    <t>"PAXTACHI RODNIK YOG'" mas‘uliyati cheklangan jamiyati</t>
  </si>
  <si>
    <t>№ 6882290 от 07.05.2024 спирт технический 150 дал</t>
  </si>
  <si>
    <t>"PAXTAKOR TEKS" mas‘uliyati cheklangan jamiyati</t>
  </si>
  <si>
    <t>№ 6679805 от 24.01.2024 Спирт технический 30 дал</t>
  </si>
  <si>
    <t>№ 6840438 от 18.04.2024 Спирт технический 20 дал</t>
  </si>
  <si>
    <t>"PHARMACON LLC" mas‘uliyati cheklangan jamiyati</t>
  </si>
  <si>
    <t>№ 6756129 от 05.03.2024 Спирт пищевой Люкс 100 дал</t>
  </si>
  <si>
    <t>"PREMIUM-ALCO" mas‘uliyati cheklangan jamiyati</t>
  </si>
  <si>
    <t>№ 6649786 от 12.01.2024 Спирт пищевой Альфа 3200 дал</t>
  </si>
  <si>
    <t>№ 6864650 от 29.04.2024 Спирт пищевой Альфа 3200 дал</t>
  </si>
  <si>
    <t>№ 6909183 от 20.05.2024 Спирт пищевой Альфа 3200 дал</t>
  </si>
  <si>
    <t>"PURE BARAKA" MAS'ULIYATI CHEKLANGAN JAMIYAT</t>
  </si>
  <si>
    <t>№ 6736716 от 23.02.2024 Барда 100 тн</t>
  </si>
  <si>
    <t>№ 6736717 от 23.02.2024 Барда 100 тн</t>
  </si>
  <si>
    <t>№ 6749790 от 01.03.2024 Барда 100 тн</t>
  </si>
  <si>
    <t>№ 6762972 от 07.03.2024 Барда 100 тн</t>
  </si>
  <si>
    <t>№ 6762973 от 07.03.2024 Барда 100 тн</t>
  </si>
  <si>
    <t>№ 6780221 от 18.03.2024 Барда 100 тн</t>
  </si>
  <si>
    <t>№ 6780222 от 18.03.2024 Барда 100 тн</t>
  </si>
  <si>
    <t>"PUREFEEL" mas‘uliyati cheklangan jamiyati</t>
  </si>
  <si>
    <t>№ 6859075 от 25.04.2024 спирт пищевой Люкс 50 дал</t>
  </si>
  <si>
    <t>"QAMXAR" mas`uliyati cheklangan jamiyati</t>
  </si>
  <si>
    <t>№ 6624964 от 22.12.2023 Спирт пищевой Альфа 3200 дал</t>
  </si>
  <si>
    <t>№ 6657094 от 16.01.2024 спирт пищевой Альфа 3220 дал</t>
  </si>
  <si>
    <t>№ 6658318 от 17.01.2024 Спирт пищевой Альфа 3220 дал</t>
  </si>
  <si>
    <t>№ 6662777 от 18.01.2024 Спирт пищевой Альфа 3200 дал</t>
  </si>
  <si>
    <t>№ 6671539 от 22.01.2024 Спирт пищевой Альфа 3200 дал</t>
  </si>
  <si>
    <t>№ 6677433 от 24.01.2024 Спирт пищевой Альфа 3220 дал</t>
  </si>
  <si>
    <t>№ 6687610 от 26.01.2024 Спирт пищевой Альфа 3220 дал</t>
  </si>
  <si>
    <t>№ 6693070 от 29.01.2024 спирт пищевой Альфа 3220 дал</t>
  </si>
  <si>
    <t>№ 6697856 от 31.01.2024 Спирт пищевой Альфа 2300 дал</t>
  </si>
  <si>
    <t>№ 6700858 от 01.02.2024 Спирт пищевой Альфа 920 дал</t>
  </si>
  <si>
    <t>№ 6703133 от 02.02.2024 Спирт пищевой Альфа 3220 дал</t>
  </si>
  <si>
    <t>№ 6709363 от 06.02.2024 Спирт пищевой Альфа 3220 дал</t>
  </si>
  <si>
    <t>№ 6803158 от 01.04.2024 Спирт пищевой Альфа 3220 дал</t>
  </si>
  <si>
    <t>№ 6809893 от 03.04.2024 спирт пищевой Альфа 3220 дал</t>
  </si>
  <si>
    <t>№ 6831562 от 15.04.2024 Спирт пищевой Альфа 3220 дал</t>
  </si>
  <si>
    <t>№ 6850955 от 23.04.2024 спирт пищевой Альфа 3220 дал</t>
  </si>
  <si>
    <t>№ 6882264 от 07.05.2024 Спирт пищевой Альфа 3220 дал</t>
  </si>
  <si>
    <t>№ 6901123 от 16.05.2024 Спирт пищевой Альфа 3220 дал</t>
  </si>
  <si>
    <t>№ 6924114 от 27.05.2024 спирт пищевой Альфа 3220 дал</t>
  </si>
  <si>
    <t>№ 6945488 от 05.06.2024 Спирт пищевой Альфа 3220 дал</t>
  </si>
  <si>
    <t>"QO`QON GLOBAL TEKS" MAS'ULIYATI CHEKLANGAN JAMIYAT</t>
  </si>
  <si>
    <t>№ 6922333 от 27.05.2024 спирт технический 20 дал</t>
  </si>
  <si>
    <t>"RA`NO DIAGNOSTIKA VA DAVOLASH MARKAZI" xususiy korxonasi</t>
  </si>
  <si>
    <t>№ 6875725 от 03.05.2024 спирт пищевой Люкс 1180 дал</t>
  </si>
  <si>
    <t>"RADIKS" mas‘uliyati cheklangan jamiyati</t>
  </si>
  <si>
    <t>№ 6636409 от 03.01.2024 спирт пищевой альфа 500 дал</t>
  </si>
  <si>
    <t>№ 6655549 от 16.01.2024 спирт пищевой Люкс 500 дал</t>
  </si>
  <si>
    <t>№ 6700856 от 01.02.2024 спирт пищевой Альфа 200 дал</t>
  </si>
  <si>
    <t>№ 6708024 от 06.02.2024 Спирт пищевой Люкс 200 дал</t>
  </si>
  <si>
    <t>№ 6716885 от 12.02.2024 спирт пищевой Люкс 200 дал</t>
  </si>
  <si>
    <t>№ 6759459 от 06.03.2024 спирт пищевой Люкс 200 дал</t>
  </si>
  <si>
    <t>№ 6780139 от 18.03.2024 спирт пищевой Люкс 200 дал</t>
  </si>
  <si>
    <t>№ 6794922 от 27.03.2024 Спирт пищевой Альфа 200 дал</t>
  </si>
  <si>
    <t>№ 6826105 от 13.04.2024 спирт пищевой Люкс 200 дал</t>
  </si>
  <si>
    <t>№ 6847509 от 22.04.2024 спирт пищевой Люкс 200 дал</t>
  </si>
  <si>
    <t>№ 6863671 от 29.04.2024 спирт пищевой Люкс 200 дал</t>
  </si>
  <si>
    <t>№ 6887528 от 10.05.2024 спирт пищевой Люкс 200 дал</t>
  </si>
  <si>
    <t>№ 6905462 от 17.05.2024 спирт пищевой Люкс 200 дал</t>
  </si>
  <si>
    <t>№ 6916253 от 23.05.2024 спирт пищевой Люкс 200 дал</t>
  </si>
  <si>
    <t>№ 6936336 от 31.05.2024 Спирт пищевой Люкс</t>
  </si>
  <si>
    <t>№ 6955429 от 10.06.2024 спирт пищевой Альфа 200 дал</t>
  </si>
  <si>
    <t>№ 6967095 от 13.06.2024 Спирт пищевой Люкс 200 дал</t>
  </si>
  <si>
    <t>№ 6978113 от 20.06.2024 спирт пищевой Люкс 200 дал</t>
  </si>
  <si>
    <t>№ 6993018 от 26.06.2024 спирт пищевой Люкс 200 дал</t>
  </si>
  <si>
    <t>"REMEDY GROUP" mas‘uliyati cheklangan jamiyati</t>
  </si>
  <si>
    <t>№ 6708021 от 06.02.2024 спирт пищевой Люкс 50 дал</t>
  </si>
  <si>
    <t>№ 6880318 от 07.05.2024 Спирт пищевой Люкс 50 дал</t>
  </si>
  <si>
    <t>"SADIBEK ATAKENT" fermer xo`jaligi</t>
  </si>
  <si>
    <t>№ 6627565 от 25.12.2023 Барда 100 тн</t>
  </si>
  <si>
    <t>№ 6629619 от 26.12.2023 Барда 100 тн</t>
  </si>
  <si>
    <t>№ 6644528 от 09.01.2024 Барда 100 тн</t>
  </si>
  <si>
    <t>№ 6646530 от 10.01.2024 Барда 100 тн</t>
  </si>
  <si>
    <t>№ 6655580 от 16.01.2024 Барда 100 тн</t>
  </si>
  <si>
    <t>№ 6669856 от 22.01.2024 Барда 100 тн</t>
  </si>
  <si>
    <t>№ 6669857 от 22.01.2024 Барда 100 тн</t>
  </si>
  <si>
    <t>№ 6691991 от 29.01.2024 Барда 100 тн</t>
  </si>
  <si>
    <t>№ 6691992 от 29.01.2024 Барда 100 тн</t>
  </si>
  <si>
    <t>№ 6703163 от 02.02.2024 Барда 100 тн</t>
  </si>
  <si>
    <t>№ 6708066 от 06.02.2024 Барда 100 тн</t>
  </si>
  <si>
    <t>"SAG AGRO " mas`uliyati cheklangan jamiyati</t>
  </si>
  <si>
    <t>№ 6792001 от 26.03.2024 спирт технический 100 дал</t>
  </si>
  <si>
    <t>№ 6949408 от 06.06.2024 Спирт технический 100 тн</t>
  </si>
  <si>
    <t>"SAMARQAND JOMBOY-SHAROB" mas'uliyati cheklangan jamiyati</t>
  </si>
  <si>
    <t>№ 6899793 от 15.05.2024 спирт пищевой Люкс 1170 дал</t>
  </si>
  <si>
    <t>"SANOAT ENERGETIKA GURUHI" MAS'ULIYATI CHEKLANGAN JAMIYAT XORIJIY KORXONA</t>
  </si>
  <si>
    <t>№ 6749779 от 01.03.2024 спирт технический 90 дал</t>
  </si>
  <si>
    <t>"SHAHRISABZ VINO-AROQ" aksiyadorlik jamiyati</t>
  </si>
  <si>
    <t>№ 6926788 от 28.05.2024 спирт пищевой Люкс 3200 дал (форвард)</t>
  </si>
  <si>
    <t>"SHAMSUDDINXON BOBOXONOV BOSMAXONASI" mas‘uliyati cheklangan jamiyati</t>
  </si>
  <si>
    <t>№ 6716908 от 12.02.2024 спирт технический 300 дал</t>
  </si>
  <si>
    <t>"SHAROF RASHIDOV NOMIDAGI TO`QIMACHILIK KOMBINATI" MAS`ULIYATI CHEKLANGAN JAMIYAT</t>
  </si>
  <si>
    <t>№ 6666093 от 19.01.2024 Спирт технический 20 дал</t>
  </si>
  <si>
    <t>№ 6808479 от 03.04.2024 Спирт технический 20 дал</t>
  </si>
  <si>
    <t>"SHOHRUD" aksiyadorlik jamiyati</t>
  </si>
  <si>
    <t>№ 6595749 от 29.11.2023 спирт пищевой люкс 6000 дал Форвард</t>
  </si>
  <si>
    <t>№ 6602604 от 05.12.2023 спирт пищевой люкс 1200 дал Форвард</t>
  </si>
  <si>
    <t>№ 6602605 от 05.12.2023 Спирт пищевой люкс 4800 дал Форвард</t>
  </si>
  <si>
    <t>№ 6608701 от 11.12.2023 Спирт пищевой 12000 дал люкс Форвард</t>
  </si>
  <si>
    <t>№ 6612997 от 13.12.2023 спирт пищевой люкс 6700 дал Форвард</t>
  </si>
  <si>
    <t>№ 6631798 от 27.12.2023 Спирт пищевой Люкс 1300 дал Форвард</t>
  </si>
  <si>
    <t>№ 6632343 от 27.12.2023 Спирт пищевой Люкс 4400 дал Форвард</t>
  </si>
  <si>
    <t>№ 6656260 от 16.01.2024 Спирт пищевой Люкс 6000 дал Форвард</t>
  </si>
  <si>
    <t>№ 6657315 от 16.01.2024 спирт пищевой Люкс 6000 дал Форвард</t>
  </si>
  <si>
    <t>№ 6669826 от 22.01.2024 Спирт пищевой Люкс 300 дал</t>
  </si>
  <si>
    <t>№ 6683751 от 25.01.2024 спирт пищевой Люкс 6100 дал Форвард</t>
  </si>
  <si>
    <t>№ 6696578 от 30.01.2024 Спирт пищевой Люкс 6100 дал Форвард</t>
  </si>
  <si>
    <t>№ 6707361 от 05.02.2024 спирт пищевой Люкс 6100 дал Форвард</t>
  </si>
  <si>
    <t>№ 6711083 от 07.02.2024 спирт пищевой Люкс 6100 дал Форвард</t>
  </si>
  <si>
    <t>№ 6718483 от 12.02.2024 Спирт пищевой Люкс 6100 дал Форвард</t>
  </si>
  <si>
    <t>№ 6726131 от 16.02.2024 Спирт пищевой 6100 дал Форвард</t>
  </si>
  <si>
    <t>№ 6735511 от 16.02.2024 Спирт пищевой Люкс 6100 дал Форвард</t>
  </si>
  <si>
    <t>№ 6743591 от 27.02.2024 Спирт пищевой Люкс 6100 дал Форвард</t>
  </si>
  <si>
    <t>№ 6755502 от 04.03.2024 Спирт пищевой Люкс 6100 дал Форвард</t>
  </si>
  <si>
    <t>№ 6787338 от 20.03.2024 спирт пищевой Люкс 6100 дал Форвард</t>
  </si>
  <si>
    <t>№ 6789933 от 25.03.2024 Спирт пищевой Люкс 6000 дал Форвард</t>
  </si>
  <si>
    <t>№ 6812169 от 04.04.2024 Спирт пищевой Люкс 6000 дал</t>
  </si>
  <si>
    <t>№ 6820507 от 08.04.2024 спирт пищевой Люкс 6000 дал</t>
  </si>
  <si>
    <t>№ 6841479 от 18.04.2024 Спирт пищевой Люкс 6100 дал</t>
  </si>
  <si>
    <t>№ 6848671 от 22.04.2024 спирт пищевой Люкс 6100 дал</t>
  </si>
  <si>
    <t>№ 6862484 от 26.04.2024 спирт пищевой Люкс 6000 дал</t>
  </si>
  <si>
    <t>№ 6882504 от 07.05.2024 Спирт пищевой Люкс 6100 дал</t>
  </si>
  <si>
    <t>№ 6889892 от 10.05.2024 Спирт пищевой Люкс 6100 дал</t>
  </si>
  <si>
    <t>№ 6904767 от 17.05.2024 спирт пищевой Люкс 6000 дал</t>
  </si>
  <si>
    <t>№ 6917886 от 23.05.2024 спирт пищевой Люкс 6000 дал Форвард</t>
  </si>
  <si>
    <t>№ 6926789 от 28.05.2024 Спирт пищевой 2800 дал форвард</t>
  </si>
  <si>
    <t>№ 6927900 от 28.05.2024 спирт пищевой Люкс 3200 дал (форвард)</t>
  </si>
  <si>
    <t>№ 6929804 от 30.05.2024 спирт пищевой Люкс 6000 дал (форвард)</t>
  </si>
  <si>
    <t>№ 6956242 от 10.06.2024 Спирт пищевой Люкс 6100 дал Форвард</t>
  </si>
  <si>
    <t>№ 6961277 от 11.06.2024 спирт пищевой Люкс 6100 дал</t>
  </si>
  <si>
    <t>"SIFMAX" MAS`ULIYATI CHEKLANGAN JAMIYAT</t>
  </si>
  <si>
    <t>№ 6687609 от 26.01.2024 спирт пищевой Люкс 100 дал</t>
  </si>
  <si>
    <t>№ 6833429 от 16.04.2024 спирт пищевой Люкс 100 дал</t>
  </si>
  <si>
    <t>№ 6924115 от 27.05.2024 спирт пищевой Альфа 50 дал</t>
  </si>
  <si>
    <t>№ 6951536 от 07.06.2024 спирт пищевой Люкс 60 дал</t>
  </si>
  <si>
    <t>"STEKLOPLASTIK" mas`uliyati cheklangan jamiyati</t>
  </si>
  <si>
    <t>№ 6658346 от 17.01.2024 спирт технический 50 дал</t>
  </si>
  <si>
    <t>"TECHNO ITALIA" mas`uliyati cheklangan jamiyati</t>
  </si>
  <si>
    <t>№ 6697873 от 31.01.2024 Спирт технический 20 дал</t>
  </si>
  <si>
    <t>№ 6983117 от 21.06.2024 Спирт технический 20 дал</t>
  </si>
  <si>
    <t>"TEMUR MED FARM" mas‘uliyati cheklangan jamiyati</t>
  </si>
  <si>
    <t>№ 6642534 от 08.01.2024 спирт пищевой Люкс 100 дал</t>
  </si>
  <si>
    <t>№ 6907176 от 20.05.2024 Спирт пищевой Люкс 200 дал</t>
  </si>
  <si>
    <t>"TEPLOIZOLYATSIONNAYA  KOMPANIYA" mas‘uliyati cheklangan jamiyati</t>
  </si>
  <si>
    <t>№ 6655566 от 16.01.2024 спирт технический 400 дал</t>
  </si>
  <si>
    <t>№ 6655567 от 16.01.2024 спирт технический 400 дал</t>
  </si>
  <si>
    <t>№ 6812890 от 04.04.2024 Спирт технический 800 дал</t>
  </si>
  <si>
    <t>"TERMO PACK" xususiy korxonasi</t>
  </si>
  <si>
    <t xml:space="preserve">№ 6639451 от 05.01.2024 спирт технический 200 дал </t>
  </si>
  <si>
    <t>"TERMOTECH XPS" mas`uliyati cheklangan jamiyati</t>
  </si>
  <si>
    <t>№ 6731267 от 20.02.2024 Спирт технический 450 дал</t>
  </si>
  <si>
    <t>"TEXNOPARK" mas‘uliyati cheklangan jamiyati</t>
  </si>
  <si>
    <t>№ 6784945 от 19.03.2024 спирт технический 40 дал</t>
  </si>
  <si>
    <t>№ 6851006 от 23.04.2024 спирт технический 40 дал</t>
  </si>
  <si>
    <t>№ 6918920 от 24.05.2024 Спирт технический 40 дал</t>
  </si>
  <si>
    <t>№ 6989905 от 25.06.2024 спирт технический 40 дал</t>
  </si>
  <si>
    <t>"TEXNOSTANDART-NEO" mas'uliyati cheklangan jamiyati</t>
  </si>
  <si>
    <t>№ 6638879 от 04.01.2024 спирт технический 10 дал</t>
  </si>
  <si>
    <t>"TO'LAGAN" fermer xo‘jaligi</t>
  </si>
  <si>
    <t>№ 6634015 от 28.12.2023 Барда 200 тн</t>
  </si>
  <si>
    <t>№ 6642559 от 08.01.2024 Барда 400 тн</t>
  </si>
  <si>
    <t>№ 6658351 от 17.01.2024 Барда 300 тн</t>
  </si>
  <si>
    <t>№ 6685519 от 26.01.2024 Барда 300 тн</t>
  </si>
  <si>
    <t>№ 6705622 от 05.02.2023 Барда 300 тн</t>
  </si>
  <si>
    <t>№ 6716928 от 12.02.2024 Барда 300 тн</t>
  </si>
  <si>
    <t>№ 6732087 от 21.02.2024 Барда 300 тн</t>
  </si>
  <si>
    <t>№ 6749791 от 01.03.2024 Барда 300 тн</t>
  </si>
  <si>
    <t>№ 6759491 от 06.03.2024 Барда 300 тн</t>
  </si>
  <si>
    <t>№ 6777508 от 15.03.2024 Барда 300 тн</t>
  </si>
  <si>
    <t>"TOSHKENT ISSIQLIK ELEKTR  STANSIYASI" AKSIYADORLIK JAMIYATI</t>
  </si>
  <si>
    <t>№ 6762953 от 07.03.2024 спирт технический 30 дал</t>
  </si>
  <si>
    <t>"TRAST MED-FARM" xususiy korxonasi</t>
  </si>
  <si>
    <t>№ 6679783 от 24.01.2024 спирт пищевой Люкс 1000 дал</t>
  </si>
  <si>
    <t>№ 6715951 от 09.02.2024 Спирт пищевой Люкс 1000 дал</t>
  </si>
  <si>
    <t xml:space="preserve">"UNICOSMETIC" mas`uliyati cheklangan jamiyati </t>
  </si>
  <si>
    <t>№ 6700857 от 01.02.2024 спирт пищевой Альфа 1600 дал</t>
  </si>
  <si>
    <t>№ 6799161 от 28.03.2024 спирт пищевой альфа 1600 дал</t>
  </si>
  <si>
    <t>№ 6957261 от 10.06.2024 Спирт пищевой Альфа 1600 дал</t>
  </si>
  <si>
    <t>"UNIPLAST EXPORT" mas‘uliyati cheklangan jamiyati</t>
  </si>
  <si>
    <t>№ 6734428 от 22.02.2024 Спирт технический 30 дал</t>
  </si>
  <si>
    <t>№ 6955497 от 10.06.2024 спирт технический 30 дал</t>
  </si>
  <si>
    <t>"URGANCH SHAROB" aksiyadorlik jamiyati</t>
  </si>
  <si>
    <t>№ 6642533 от 08.01.2024 спирт пищевой Люкс 3000 дал</t>
  </si>
  <si>
    <t>№ 6741653 от 27.02.2024 Спирт пищевой Люкс 1000 дал</t>
  </si>
  <si>
    <t>№ 6764991 от 07.03.2024 спирт пищевой Альфа 1000 дал</t>
  </si>
  <si>
    <t>№ 6812867 от 04.04.2024 Спирт пищевой Люкс 1100 дал</t>
  </si>
  <si>
    <t>№ 6873380 от 02.05.2024 спирт пищевой Люкс 1000 дал</t>
  </si>
  <si>
    <t>№ 6887529 от 10.05.2024 Спирт пищевой Люкс 1000 дал</t>
  </si>
  <si>
    <t>№ 6908879 от 20.05.2024 спирт пищевой люкс 1000 дал</t>
  </si>
  <si>
    <t>№ 6979827 от 20.06.2024 Спирт пищевой Люкс 1000 дал</t>
  </si>
  <si>
    <t>№ 6984608 от 24.06.2024 Спирт пищевой Люкс 1000 дал</t>
  </si>
  <si>
    <t>№ 6991354 от 26.06.2024 Спирт пищевой Дюкс 1000 дал</t>
  </si>
  <si>
    <t>"UZKABEL" aksiyadorlik jamiyati</t>
  </si>
  <si>
    <t>№ 6840440 от 18.04.2024 Спирт технический 1000 дал</t>
  </si>
  <si>
    <t>№ 6953583 от 07.06.2024 спирт технический 1500 дал</t>
  </si>
  <si>
    <t>"VIDA VERDE PHARM" mas'uliyati cheklangan jamiyati</t>
  </si>
  <si>
    <t>№ 6718162 от 12.02.2024 спирт пищевой Люкс 100 дал</t>
  </si>
  <si>
    <t>№ 6970882 от 14.06.2024 спирт пищевой Люкс 100 дал</t>
  </si>
  <si>
    <t>"XIZMAT-YORDAM-SERVIS" mas`uliyati cheklangan jamiyati</t>
  </si>
  <si>
    <t>№ 82-юрс от 29.12.2023 Пар товарный 6 ГКал</t>
  </si>
  <si>
    <t>"XOVRENKO NOMIDAGI SAMARQAND VINO KOMBINATI" aksiyadorlik jamiyati</t>
  </si>
  <si>
    <t>№ 6641952 от 06.01.2024 спирт пищевой люкс 3200 дал</t>
  </si>
  <si>
    <t>№ 6809891 от 03.04.2024 спирт пищевой Люкс 1600 дал</t>
  </si>
  <si>
    <t>№ 6889538 от 10.05.2024 Спирт пищевой Люкс 1600 дал</t>
  </si>
  <si>
    <t>№ 6959136 от 11.06.2024 спирт пищевой Люкс 1600 дал</t>
  </si>
  <si>
    <t>"YANGIYO`L TEKSTIL" MAS'ULIYATI CHEKLANGAN JAMIYAT</t>
  </si>
  <si>
    <t>№ 6903951 от 17.05.2024 спирт технический 20 дал</t>
  </si>
  <si>
    <t>"ZAROFATTEX" mas`uliyati cheklangan jamiyati</t>
  </si>
  <si>
    <t>№ 6713775 от 08.02.2024 спирт технический 300 дал</t>
  </si>
  <si>
    <t>42-SON MANZIL KOLONIYASI (O'zR IIV JIED 1-Min hud)</t>
  </si>
  <si>
    <t>№ 6637905 от 04.01.2024 Барда 100 тн</t>
  </si>
  <si>
    <t>№ 6705621 от 05.02.2024 Барда 100 тн</t>
  </si>
  <si>
    <t>№ 6772151 от 13.03.2024 Барда100 тн</t>
  </si>
  <si>
    <t>AJ CHIRCHIQ Transformator zavodi</t>
  </si>
  <si>
    <t>№ 6677451 от 24.01.2024 спирт технический 50 дал</t>
  </si>
  <si>
    <t>№ 6796357 от 27.03.2024 Спирт технический 40 дал</t>
  </si>
  <si>
    <t>№ 6887592 от 10.05.2024 спирт технический 50 дал</t>
  </si>
  <si>
    <t>AJ KONVIN</t>
  </si>
  <si>
    <t>№ 6654383 от 15.01.2024 спирт пищевой Альфа 3000 дал</t>
  </si>
  <si>
    <t>№ 6655553 от 16.01.2024 спирт пищевой Альфа 200 дал</t>
  </si>
  <si>
    <t>№ 6696431 от 30.01.2024 спирт пищевой Люкс 3210 дал</t>
  </si>
  <si>
    <t>№ 6729572 от 20.02.2024 Спирт пищевой Люкс 3100 дал</t>
  </si>
  <si>
    <t>№ 6732053 от 21.02.2024 Спирт пищевой Люкс 110 дал</t>
  </si>
  <si>
    <t>№ 6835325 от 16.04.2024 Спирт пищевой Люкс 3200 дал</t>
  </si>
  <si>
    <t>№ 6895198 от 14.05.2024 спирт пищевой Люкс 3200 дал</t>
  </si>
  <si>
    <t>№ 6918896 от 24.05.2024 спирт пищевой Альфа 3200 дал (форвард)</t>
  </si>
  <si>
    <t>№ 6809929 от 03.04.2024 Спирт технический 100 дал</t>
  </si>
  <si>
    <t>AJ NAVOIY Dori-Darmon</t>
  </si>
  <si>
    <t>№ 6940793 от 04.06.2024 Спирт пищевой Люкс 100 дал</t>
  </si>
  <si>
    <t>AJ NO'KIS VINOZAVODI</t>
  </si>
  <si>
    <t>№ 6627851 от 25.12.2023 спирт пищевой Люкс 8200 дал Форвард</t>
  </si>
  <si>
    <t>№ 6648043 от 10.01.2024 Спирт пищевой Люкс 17000 дал Форвард</t>
  </si>
  <si>
    <t>№ 6653753 от 15.01.2024 спирт пищевой Люкс 18000 дал Форвард</t>
  </si>
  <si>
    <t>№ 6709665 от 06.02.2024 Спирт пищевой Люкс 1000 дал Форвард</t>
  </si>
  <si>
    <t>№ 6711148 от 07.02.2024 Спирт пищевой Люкс 16000 дал Форвард</t>
  </si>
  <si>
    <t>№ 6727258 от 19.02.2024 Спирт пищевой Альфа 4320 дал</t>
  </si>
  <si>
    <t>№ 6728341  от 19.02.2024 Спирт пищевой Люкс 4100 дал Форвард</t>
  </si>
  <si>
    <t>№ 6765240 от 07.03.2024 спирт пищевой Люкс 17300 дал Форвард</t>
  </si>
  <si>
    <t>№ 6790995 от 25.03.2024 Спирт пищевой Люкс 8600 дал Форвард</t>
  </si>
  <si>
    <t>№ 6834473 от 16.04.2024 Спирт пищевой 17200 дал люкс</t>
  </si>
  <si>
    <t>№ 6884878 от 08.05.2024 Спирт пищевой Люкс 17100 дал Форвард</t>
  </si>
  <si>
    <t>№ 6923059 от 27.05.2024 Спирт пищевой Люкс 17100 дал (форвард)</t>
  </si>
  <si>
    <t>№ 6979000 от 20.06.2024 Спирт пищевой Люкс 17100 дал</t>
  </si>
  <si>
    <t>№ 6759479 от 06.03.2024 спирт технический 20 дал</t>
  </si>
  <si>
    <t>AJ OLMALIQ КMK</t>
  </si>
  <si>
    <t>№ 6661144 от 18.01.2024 спирт технический 300 дал</t>
  </si>
  <si>
    <t>№ 6734427 от 22.02.2024 спирт технический 300 дал</t>
  </si>
  <si>
    <t>№ 6826130 от 13.04.2024 Спирт технический 300 дал</t>
  </si>
  <si>
    <t>AJ Samarqand Dori-Darmon</t>
  </si>
  <si>
    <t>№ 6642535 от 08.01.2024 Спирт пищевой Люкс 150 дал</t>
  </si>
  <si>
    <t>№ 6714680 от 09.02.2024 спирт пищевой Люкс 100 дал</t>
  </si>
  <si>
    <t>№ 6761946 от 06.03.2024 спирт пищевой Люкс 300 дал</t>
  </si>
  <si>
    <t>AJ Toshkent viloyati Dori-Darmon</t>
  </si>
  <si>
    <t>№ 6681580 от 25.01.2024 спирт пищевой Люкс 400 дал</t>
  </si>
  <si>
    <t>№ 6805774 от 02.04.2024 Спирт пиўевой Люкс 400 дал</t>
  </si>
  <si>
    <t>№ 6920347 от 24.05.2024 спирт пищевой Люкс 400 дал</t>
  </si>
  <si>
    <t xml:space="preserve">AKADEMIK S.YU.YUNUSOV NOMIDAGI O'SIMLIK MODDALARI KIMYOSI INSTITUTI </t>
  </si>
  <si>
    <t>№ 6731240 от 20.02.2024 Спирт пищевой Альфа 200 дал</t>
  </si>
  <si>
    <t>№ 6736688 от 23.02.2024 Спирт пищевой Альфа 200 дал</t>
  </si>
  <si>
    <t>Chet e'l investisiyalari ishtirokidagi "QUVASOYCEMENT" aksiyadorlik jamiyati</t>
  </si>
  <si>
    <t>№ 6929076 от 29.05.2024 спирт технический 30 дал</t>
  </si>
  <si>
    <t>ECLAIR COSMETIC MCHJ</t>
  </si>
  <si>
    <t>№ 6852706 от 23.04.2024 Спирт пищевой Альфа 170 дал</t>
  </si>
  <si>
    <t>G`afur G`ulom nomidagi nashriyot-matbaa ijodiy uyi</t>
  </si>
  <si>
    <t>№ 6870963 от 01.05.2024 Спирт технический 100 дал</t>
  </si>
  <si>
    <t>№ 6910409 от 21.05.2024 спирт технический 100 дал</t>
  </si>
  <si>
    <t>№ 6988077 от 25.06.2024 спирт технический 200 дал</t>
  </si>
  <si>
    <t>Mas‘uliyati cheklangan jamiyati "AIR MARAKANDA" xorijiy korxonasi</t>
  </si>
  <si>
    <t>№ 6646523 от 10.01.2024 спирт технический 10 дал</t>
  </si>
  <si>
    <t>Mas`uliyati cheklangan jamiyati shaklidagi "LOMAN STAR" horijiy korxonasi</t>
  </si>
  <si>
    <t>№ 6723319 от 15.02.2024 спирт технический 200 дал</t>
  </si>
  <si>
    <t>MChJ "DOVON"</t>
  </si>
  <si>
    <t>№ 6875744 от 03.05.2024 Спирт технический 20 дал</t>
  </si>
  <si>
    <t>MChJ "PETRO TEST AVTO"</t>
  </si>
  <si>
    <t>№ 6936364 от 31.05.2024 Спирт технический 10 дал</t>
  </si>
  <si>
    <t>MChJ ABK MEDICAL</t>
  </si>
  <si>
    <t>№ 6691958 от 29.01.2024 спирт пищевой Люкс 100 дал</t>
  </si>
  <si>
    <t>№ 6746619 от 29.02.2024 спирт пищевой Люкс 100 дал</t>
  </si>
  <si>
    <t>№ 6804541 от 01.04.2024 Спирт пищевой Люкс 100 дал</t>
  </si>
  <si>
    <t>№ 6878610 от 06.05.2024 спирт пищевой Люкс 100 дал</t>
  </si>
  <si>
    <t>№ 6967093 от 13.06.2024 спирт пищевой Люкс 100 дал</t>
  </si>
  <si>
    <t>№ 6988027 от 25.06.2024 спирт пищевой люкс 100 дал</t>
  </si>
  <si>
    <t>MChJ AIR TIME</t>
  </si>
  <si>
    <t>№ 6723320 от 15.02.2024 спирт технический 100 дал</t>
  </si>
  <si>
    <t>№ 6781953 от 18.03.2024 Спирт технический 100 дал</t>
  </si>
  <si>
    <t>№ 6949407 от 06.06.2024 Спирт технический 100 дал</t>
  </si>
  <si>
    <t>MChJ ANAXMEDGAZ-BIZNES</t>
  </si>
  <si>
    <t>№ 01 от 03.01.2024 Газображение 4800 тн</t>
  </si>
  <si>
    <t>№ 53-юрс от 22.12.2023 Химвода 4350 куб.м</t>
  </si>
  <si>
    <t>MChJ BUXORO Dori-Darmon</t>
  </si>
  <si>
    <t>№ 6759458 от 06.03.2024 Спирт пищевой Люкс 600 дал</t>
  </si>
  <si>
    <t>№ 6807130 от 02.04.2024 спирт пищевой Люкс 250 дал</t>
  </si>
  <si>
    <t>№ 6883802 от 08.05.2024 Спирт пищевой Люкс 250 дал</t>
  </si>
  <si>
    <t>№ 6961019 от 11.06.2024 Спирт пищевой Люкс 250 дал</t>
  </si>
  <si>
    <t>MChJ COMPACT TEXTILES YARN</t>
  </si>
  <si>
    <t>№ 6727277 от 19.02.2024 спирт технический 10 дал</t>
  </si>
  <si>
    <t>MCHJ GULISTON GOLD TA'MINOT</t>
  </si>
  <si>
    <t>№ 6700859 от 01.02.2024 Спирт пищевой Альфа 100 дал</t>
  </si>
  <si>
    <t>№ 6916254 от 23.05.2024 спирт пищевой Люкс 100 дал</t>
  </si>
  <si>
    <t>№ 6945487 от 05.06.2024 спирт пищевой Люкс 100 дал</t>
  </si>
  <si>
    <t>MChJ JIZZAX DORI DARMON</t>
  </si>
  <si>
    <t>№ 6655547 от 16.01.2024 спирт пищевой Люкс 150 дал</t>
  </si>
  <si>
    <t>№ 6744234 от 28.02.2024 спирт пищевой Люкс 150 дал</t>
  </si>
  <si>
    <t>№ 6965095 от 12.06.2024 спирт пищевой Люкс 150 дал</t>
  </si>
  <si>
    <t>MChJ JNS LABS</t>
  </si>
  <si>
    <t>№ 6708022 от 06.02.2024 спирт пищевой Люкс 400 дал</t>
  </si>
  <si>
    <t>№ 6833430 от 16.04.2024 спирт пищевой Люкс 200 дал</t>
  </si>
  <si>
    <t>№ 6860466 от 26.04.2024 спирт пищевой люкс 200 дал</t>
  </si>
  <si>
    <t>№ 6949376 от 06.06.2024 Спирт пищевой Люкс 200 дал</t>
  </si>
  <si>
    <t>№ 6976251 от 19.06.2024 Спирт пищевой Люкс 200 дал</t>
  </si>
  <si>
    <t>№ 6993019 от 26.06.2024 Спирт пищевой Люкс 100 дал</t>
  </si>
  <si>
    <t>MChJ Medical Max pharm</t>
  </si>
  <si>
    <t>№ 6935026 от 31.05.2024 Спирт пищевой Люкс 100 дал</t>
  </si>
  <si>
    <t>MChJ NATUREX</t>
  </si>
  <si>
    <t>№ 6639439 от 05.01.2024 спирт пищевой Люкс 100 дал</t>
  </si>
  <si>
    <t>№ 6661123 от 18.01.2024 спирт пищевой Люкс 100 дал</t>
  </si>
  <si>
    <t>№ 6863670 от 29.04.2024 спирт пищевой Люкс 50 дал</t>
  </si>
  <si>
    <t>№ 6883803 от 08.05.2024 Спирт пищевой Люкс 60 дал</t>
  </si>
  <si>
    <t>MCHJ NUKUS MED TEX</t>
  </si>
  <si>
    <t>№ 6659937 от 17.01.2024 спирт пищевой альфа 300 дал</t>
  </si>
  <si>
    <t>MChJ Ozbekiston Dori-Taminot</t>
  </si>
  <si>
    <t>№ 6642536 от 08.01.2024 Спирт пищевой Люкс 450 дал</t>
  </si>
  <si>
    <t>№ 6691959 от 29.01.2024 спирт пищевой Люкс 450 дал</t>
  </si>
  <si>
    <t>№ 6721254 от 14.02.2024 Спирт пиўевой Люкс 600 дал</t>
  </si>
  <si>
    <t>№ 6752519 от 04.03.2024 Спирт пищевой Люкс 600 дал</t>
  </si>
  <si>
    <t>№ 6797635 от 28.03.2024 Спирт пищевой Люкс 600 дал</t>
  </si>
  <si>
    <t>№ 6835324 от 16.04.2024 Спирт пищевой Люкс 580 дал</t>
  </si>
  <si>
    <t>№ 6876918 от 06.05.2024 Спирт пищевой Люкс 560 дал</t>
  </si>
  <si>
    <t>№ 6918888 от 24.05.2024 спирт пищевой Люкс 540 дал</t>
  </si>
  <si>
    <t>№ 6967092 от 13.06.2024 Спирт пищевой Люкс 520 дал</t>
  </si>
  <si>
    <t>MChJ Qaraqalpaq Dari-Darmaq</t>
  </si>
  <si>
    <t>№ 6639441 от 05.01.2024 спирт пищевой Люкс 320 дал</t>
  </si>
  <si>
    <t>№ 6852705 от 23.04.2024 спирт пищевой Альфа 100 дал</t>
  </si>
  <si>
    <t>№ 6955428 от 10.06.2024 спирт пищевой Альфа 200 дал</t>
  </si>
  <si>
    <t>MChJ Qashqadaryo Dori-Darmon</t>
  </si>
  <si>
    <t>№ 6641951 от 06.01.2024 спирт пищевой Люкс 100 дал</t>
  </si>
  <si>
    <t>MChJ QK AFSAR COMPANY LTD</t>
  </si>
  <si>
    <t>№ 6639031 от 04.01.2024 Спирт пищевой Альфа 3200 дал Форвард</t>
  </si>
  <si>
    <t>№ 6751267 от 01.03.2024 Спирт пищевой Альфа 3100 дал Форвард</t>
  </si>
  <si>
    <t>№ 6799444 от 28.03.2024 Спирт пищевой Альфа 3100 дал Форвард</t>
  </si>
  <si>
    <t>№ 6837917 от 17.04.2024 Спирт пищевой Люкс 3100 дал</t>
  </si>
  <si>
    <t>№ 6837918 от 17.04.2024 Спирт пищевой Люкс 3100 дал</t>
  </si>
  <si>
    <t>№ 6837919 от 17.04.2024 Спирт пищевой Альфа 3100 дал</t>
  </si>
  <si>
    <t>№ 6837920 от 17.04.2024 Спирт пищевой Альфа 3100 дал</t>
  </si>
  <si>
    <t>№ 6882505 от 07.05.2024 спирт пищевой Альфа 3100 дал</t>
  </si>
  <si>
    <t>№ 6882506 от 07.05.2024 Спирт пищевой Альфа 3100 дал</t>
  </si>
  <si>
    <t>№ 6882507 от 07.05.2024 Спирт пищевой Альфа 3100 дал</t>
  </si>
  <si>
    <t>№ 6882508 от 07.05.2024 Спирт пищевой Альфа 3100 дал Форвард</t>
  </si>
  <si>
    <t>№ 6919596 от 24.05.2024 спирт пищевой Альфа 3100 дал (форвард)</t>
  </si>
  <si>
    <t>№ 6919597 от 24.05.2024 спирт пищевой Альфа 3100 дал (форвард)</t>
  </si>
  <si>
    <t>№ 6919598 от 24.05.2024 Спирт пищевой Альфа 3100 дал Форвард</t>
  </si>
  <si>
    <t>№ 6919599 от 24.05.2024 спирт пищевой Альфа 3100 дал форвард</t>
  </si>
  <si>
    <t>№ 6932798 от 30.05.2024 Спирт пищевой Альфа 3100 Форвард</t>
  </si>
  <si>
    <t>№ 6932799 от 30.05.2024 Спирт пищевой Альфа 3100 дал</t>
  </si>
  <si>
    <t>№ 6932800 от 30.05.2024 спирт пищевой Альфа 3100 дал (форвард)</t>
  </si>
  <si>
    <t>№ 6932801 от 30.05.2024 спирт пищевой Альфа 3100 дал</t>
  </si>
  <si>
    <t>№ 6971700 от 14.06.2024 Спирт пищевой 3100 дал Форвард</t>
  </si>
  <si>
    <t>№ 6971701 от 14.06.2024 Спирт пищевой Альфа 3100 дал Форвард</t>
  </si>
  <si>
    <t>MChJ QK AL Majid Beauty Group</t>
  </si>
  <si>
    <t>№ 6641011 от 06.01.2024 спирт технический 100 дал</t>
  </si>
  <si>
    <t>№ 6669842 от 22.01.2024 Спирт технический 200 дал</t>
  </si>
  <si>
    <t>№ 6707127 от 05.02.2024 Спирт технический 100 дал</t>
  </si>
  <si>
    <t>№ 6726483 от 16.02.2024 Спирт технический 100 дал</t>
  </si>
  <si>
    <t>№ 6735919 от 22.02.2024 спирт технический 70 дал</t>
  </si>
  <si>
    <t>№ 6749778 от 01.03.2024 спирт технический 150 дал</t>
  </si>
  <si>
    <t>№ 6756128 от 05.03.2024 Спирт пищевой Люкс 300 дал</t>
  </si>
  <si>
    <t>MChJ QK UZTEX Tashkent</t>
  </si>
  <si>
    <t>№ 6816250 от 05.04.2024 спирт технический 30 дал</t>
  </si>
  <si>
    <t>MChJ QORA-QAMICH dorihonalari</t>
  </si>
  <si>
    <t>№ 6719144 от 13.02.2024 спирт пищевой Люкс 70 дал</t>
  </si>
  <si>
    <t>№ 6847508 от 22.04.2024 Спирт пищевой Люкс 70 дал</t>
  </si>
  <si>
    <t>№ 6878611 от 06.05.2024 Спирт пищевой Люкс 70 дал</t>
  </si>
  <si>
    <t>№ 6899794 от 15.05.2024 Спирт пищевой Люкс 70 дал</t>
  </si>
  <si>
    <t>Respublika SUDTIBBIY EKSPERTIZA IAM Toshkent viloyati</t>
  </si>
  <si>
    <t>№ 6705580 от 05.02.2024 спирт пищевой Люкс 40 дал</t>
  </si>
  <si>
    <t>№ 6811371 от 04.04.2024 Спирт пищевой Люкс 40 дал</t>
  </si>
  <si>
    <t>SHO`RTAN GAZ KIMYO MAJMUASI UNITAR ShK</t>
  </si>
  <si>
    <t>№ 6681590 от 25.01.2024 Спирт технический 260 дал</t>
  </si>
  <si>
    <t>№ 47-юрс от 15.11.2023 Пар товарный</t>
  </si>
  <si>
    <t>№ 73 от 04.01.2024 Пар товарный 237 ГКал</t>
  </si>
  <si>
    <t>XK AKTASH</t>
  </si>
  <si>
    <t>№ 6652883 от 15.01.2024 спирт пищевой Люкс 50 дал</t>
  </si>
  <si>
    <t>№ 6752518 от 04.03.2024 Спирт пищевой Люкс 50 дал</t>
  </si>
  <si>
    <t>YO`L HO`JALIGI BOSHQARMASI    O`ZBEKISTON TEMIR YO`LLARI</t>
  </si>
  <si>
    <t>№ 6727276 от 19.02.2024 спирт технический 220 дал</t>
  </si>
  <si>
    <t>Жил поселок</t>
  </si>
  <si>
    <t>№ 00000001 от 01.01.2021 Пар товарный</t>
  </si>
  <si>
    <t>№ 00000002 от 01.11.2023 Пар товарный</t>
  </si>
  <si>
    <t>ООО "DIONYSUS"</t>
  </si>
  <si>
    <t>№ 9 от 03.05.2024 Сивушное масло</t>
  </si>
  <si>
    <t>ООО RUHSHONA MED FARM</t>
  </si>
  <si>
    <t>№ 6829644 от 15.04.2024 спирт пищевой Люкс 200 дал</t>
  </si>
  <si>
    <t>№ 6845896 от 19.04.2024 спирт пищевой Люкс 100 дал</t>
  </si>
  <si>
    <t>№ 6878612 от 06.05.2024 спирт пищевой Люкс 200 дал</t>
  </si>
  <si>
    <t>№ 6899795 от 21.05.2024 спирт пищевой Люкс 200 дал</t>
  </si>
  <si>
    <t>№ 6942315 от 04.06.2024 Спирт пищевой Люкс 200 дал</t>
  </si>
  <si>
    <t>№ 6979828 от 20.06.2024 спирт пищевой Люкс 100 дал</t>
  </si>
  <si>
    <t>ЧП BIOMED PHARMSANOAT</t>
  </si>
  <si>
    <t>№ 6735903 от 22.02.2024 спирт пищевой Люкс 200 дал</t>
  </si>
  <si>
    <t>№ 6866742 от 30.04.2024 Спирт пищевой Люкс 300 дал</t>
  </si>
  <si>
    <t>№ 6942314 от 04.06.2024 спирт пищевой Люкс 150 дал</t>
  </si>
  <si>
    <t>Итог</t>
  </si>
  <si>
    <t>"SAYXUN OYNA" MAS'ULIYATI CHEKLANGAN JAMIYAT</t>
  </si>
  <si>
    <t>EUR</t>
  </si>
  <si>
    <t>ООО XIMBIOGEN</t>
  </si>
  <si>
    <t>Услуга по повышению профессиональной квалификации</t>
  </si>
  <si>
    <t>НОУ GIGIENA EKSPRESS SERVIS</t>
  </si>
  <si>
    <t>Кислота соляная</t>
  </si>
  <si>
    <t>Услуга по ремонту кислородных баллонов</t>
  </si>
  <si>
    <t>ООО GAZ NUMBER ONE MASTER</t>
  </si>
  <si>
    <t>Клавиатура</t>
  </si>
  <si>
    <t>POWER MAX GROUP MCHJ</t>
  </si>
  <si>
    <t>DIGITAL NEXUS GEAR MCHJ</t>
  </si>
  <si>
    <t>2742840.1.1</t>
  </si>
  <si>
    <t>2995858.1.1</t>
  </si>
  <si>
    <t>07.06.2024</t>
  </si>
  <si>
    <t>3038257.1.1</t>
  </si>
  <si>
    <t>20.06.2024</t>
  </si>
  <si>
    <t>Хорезмская область</t>
  </si>
  <si>
    <t>2754512.1.1</t>
  </si>
  <si>
    <t>2774495.1.1</t>
  </si>
  <si>
    <t xml:space="preserve"> "ASL KIMYO" mas‘uliyati cheklangan jamiyati</t>
  </si>
  <si>
    <t>2813974.1.1</t>
  </si>
  <si>
    <t>STAR-DREAM-GOLD XK</t>
  </si>
  <si>
    <t>2816889.1.1</t>
  </si>
  <si>
    <t>VIP SYSTEM SERVICE MCHJ</t>
  </si>
  <si>
    <t>2825125.1.1</t>
  </si>
  <si>
    <t>22.04.2024</t>
  </si>
  <si>
    <t>ООО AVTO NUR 2121</t>
  </si>
  <si>
    <t>2894585.1.1</t>
  </si>
  <si>
    <t>ЧП "HIGH POWER TRADE"</t>
  </si>
  <si>
    <t>2980522.1.1</t>
  </si>
  <si>
    <t>RESPECT AUTO PARTS MCHJ</t>
  </si>
  <si>
    <t>3019029.1.1</t>
  </si>
  <si>
    <t>NURILLOH TENDER MCHJ</t>
  </si>
  <si>
    <t>3107179.1.1</t>
  </si>
  <si>
    <t>25.06.2024</t>
  </si>
  <si>
    <t>ООО AGROTEHMINERAL TRADING</t>
  </si>
  <si>
    <t>304798340</t>
  </si>
  <si>
    <t>Пшеница 4-класс  ООО "AGROTEHMINERAL TRADING"</t>
  </si>
  <si>
    <t>24.06.2024</t>
  </si>
  <si>
    <t>OZBEKISTON-METALLURGIYA KOMBINATI AJ</t>
  </si>
  <si>
    <t>200460222</t>
  </si>
  <si>
    <t>Арматура 12 - 35ГС мерной длины АО "Узметкомбинат"</t>
  </si>
  <si>
    <t>ООО PETROL AUTO AND INDUSTRIAL</t>
  </si>
  <si>
    <t>305784896</t>
  </si>
  <si>
    <t>Масло моторное минеральное ЛУКОЙЛ АВАНГАРД SAE 20W-50 API CF-4/SG. OOO "Petrol Auto And Industrial"</t>
  </si>
  <si>
    <t>10.06.2024</t>
  </si>
  <si>
    <t>Пшеница 3-класса урожай 2023 г.  Фонд гос.поддержки сел.хоз при Мин эконом и финансов</t>
  </si>
  <si>
    <t>29.05.2024</t>
  </si>
  <si>
    <t>24.05.2024</t>
  </si>
  <si>
    <t>21.05.2024</t>
  </si>
  <si>
    <t>20.05.2024</t>
  </si>
  <si>
    <t>15.04.2024</t>
  </si>
  <si>
    <t>ООО ORIENT OIL</t>
  </si>
  <si>
    <t>305665442</t>
  </si>
  <si>
    <t>Дизельное топливо Евро межсезонное, сорта Е, экологического класса К5 марки ДТ Е К5   OOO ORIENT OIL</t>
  </si>
  <si>
    <t>03.04.2024</t>
  </si>
  <si>
    <t>Смазка ЛУКОЙЛ ТЕРМОФЛЕКС EP2. OOO Petrol Auto And Industrial</t>
  </si>
  <si>
    <t>28.06.2024</t>
  </si>
  <si>
    <t>Maxam-Chirchiq AJ</t>
  </si>
  <si>
    <t>200941518</t>
  </si>
  <si>
    <t>PUREFEEL MCHJ</t>
  </si>
  <si>
    <t>307677853</t>
  </si>
  <si>
    <t>HERBAAVICENNA MCHJ</t>
  </si>
  <si>
    <t>305116000</t>
  </si>
  <si>
    <t>27.06.2024</t>
  </si>
  <si>
    <t>ООО BENE FRUITS</t>
  </si>
  <si>
    <t>306623374</t>
  </si>
  <si>
    <t>"AFSONA SHAROB" Масъулияти чекланган жамияти</t>
  </si>
  <si>
    <t>302315143</t>
  </si>
  <si>
    <t>"ABM BIOMEDICINE" MChJ</t>
  </si>
  <si>
    <t>304304044</t>
  </si>
  <si>
    <t>26.06.2024</t>
  </si>
  <si>
    <t>"G`.G`ULOM" NOMIDAGI NASHRIYOT-MATBAA IJODIY UYI</t>
  </si>
  <si>
    <t>200935397</t>
  </si>
  <si>
    <t>DENDROBIUM COSMETICS МЧЖ</t>
  </si>
  <si>
    <t>303847952</t>
  </si>
  <si>
    <t>21.06.2024</t>
  </si>
  <si>
    <t>303411388</t>
  </si>
  <si>
    <t>19.06.2024</t>
  </si>
  <si>
    <t>14.06.2024</t>
  </si>
  <si>
    <t>13.06.2024</t>
  </si>
  <si>
    <t>BEGZOD-FARRUX MCHJ</t>
  </si>
  <si>
    <t>305598613</t>
  </si>
  <si>
    <t>12.06.2024</t>
  </si>
  <si>
    <t>11.06.2024</t>
  </si>
  <si>
    <t>UZKABEL AJ QK</t>
  </si>
  <si>
    <t>200542182</t>
  </si>
  <si>
    <t>06.06.2024</t>
  </si>
  <si>
    <t>05.06.2024</t>
  </si>
  <si>
    <t>04.06.2024</t>
  </si>
  <si>
    <t>Навоий Дори Дармон</t>
  </si>
  <si>
    <t>200000034</t>
  </si>
  <si>
    <t>XK "MUQADDAM-SERVIS"</t>
  </si>
  <si>
    <t>204254292</t>
  </si>
  <si>
    <t>31.05.2024</t>
  </si>
  <si>
    <t>"PETRO TEST AVTO" masuliyati cheklangan jamiyati</t>
  </si>
  <si>
    <t>300474486</t>
  </si>
  <si>
    <t>ООО "Medical max pharm"</t>
  </si>
  <si>
    <t>303219142</t>
  </si>
  <si>
    <t>30.05.2024</t>
  </si>
  <si>
    <t>"O`ZELEKRTOAPPARAT-ELECTROSHIELD" AJ</t>
  </si>
  <si>
    <t>201052167</t>
  </si>
  <si>
    <t>"MERRYMED FARM" MChJ</t>
  </si>
  <si>
    <t>207057504</t>
  </si>
  <si>
    <t>АО "Кувасайцемент"</t>
  </si>
  <si>
    <t>200124805</t>
  </si>
  <si>
    <t>NUTRIMED MCHJ</t>
  </si>
  <si>
    <t>304132703</t>
  </si>
  <si>
    <t>28.05.2024</t>
  </si>
  <si>
    <t>200672734</t>
  </si>
  <si>
    <t>27.05.2024</t>
  </si>
  <si>
    <t>"QO`QON GLOBAL TEKS" MChJ</t>
  </si>
  <si>
    <t>307934295</t>
  </si>
  <si>
    <t>23.05.2024</t>
  </si>
  <si>
    <t>AGRO IN VITRO MCHJ</t>
  </si>
  <si>
    <t>309785489</t>
  </si>
  <si>
    <t>22.05.2024</t>
  </si>
  <si>
    <t>17.05.2024</t>
  </si>
  <si>
    <t>"YANGIYO`L TEKSTIL" mas`uliyati cheklangan jamiyati</t>
  </si>
  <si>
    <t>303828517</t>
  </si>
  <si>
    <t>Интер Кахрамон Ёркиной МЧЖ</t>
  </si>
  <si>
    <t>301211812</t>
  </si>
  <si>
    <t>16.05.2024</t>
  </si>
  <si>
    <t>15.05.2024</t>
  </si>
  <si>
    <t>"Самарканд-Жомбой Шароб" МЧЖ</t>
  </si>
  <si>
    <t>203740235</t>
  </si>
  <si>
    <t>14.05.2024</t>
  </si>
  <si>
    <t>13.05.2024</t>
  </si>
  <si>
    <t>10.05.2024</t>
  </si>
  <si>
    <t>08.05.2024</t>
  </si>
  <si>
    <t>Узэнергосозлаш МЧЖ</t>
  </si>
  <si>
    <t>200796738</t>
  </si>
  <si>
    <t>07.05.2024</t>
  </si>
  <si>
    <t>"PAXTACHI RODNIK YOG` " МЧЖ</t>
  </si>
  <si>
    <t>300463230</t>
  </si>
  <si>
    <t>06.05.2024</t>
  </si>
  <si>
    <t>03.05.2024</t>
  </si>
  <si>
    <t>ООО DOVON</t>
  </si>
  <si>
    <t>200642042</t>
  </si>
  <si>
    <t>ЧП RA`NO DIAGNOSTIKA VA DAVOL</t>
  </si>
  <si>
    <t>304813353</t>
  </si>
  <si>
    <t>02.05.2024</t>
  </si>
  <si>
    <t>Амирликларнинг йурга-тувалокни асраш маркази</t>
  </si>
  <si>
    <t>206959419</t>
  </si>
  <si>
    <t>01.05.2024</t>
  </si>
  <si>
    <t>30.04.2024</t>
  </si>
  <si>
    <t>29.04.2024</t>
  </si>
  <si>
    <t>26.04.2024</t>
  </si>
  <si>
    <t>СП ООО "Health Line"</t>
  </si>
  <si>
    <t>200915414</t>
  </si>
  <si>
    <t>25.04.2024</t>
  </si>
  <si>
    <t>23.04.2024</t>
  </si>
  <si>
    <t xml:space="preserve">ECLAIR  COSMETIC  MCHJ  </t>
  </si>
  <si>
    <t>301589405</t>
  </si>
  <si>
    <t>19.04.2024</t>
  </si>
  <si>
    <t>18.04.2024</t>
  </si>
  <si>
    <t>NAVROZ-PTK MCHJ</t>
  </si>
  <si>
    <t>201607534</t>
  </si>
  <si>
    <t>17.04.2024</t>
  </si>
  <si>
    <t>16.04.2024</t>
  </si>
  <si>
    <t>13.04.2024</t>
  </si>
  <si>
    <t>08.04.2024</t>
  </si>
  <si>
    <t>05.04.2024</t>
  </si>
  <si>
    <t xml:space="preserve">UZTEX TASHKENT МСhJ </t>
  </si>
  <si>
    <t>205994456</t>
  </si>
  <si>
    <t>04.04.2024</t>
  </si>
  <si>
    <t>МЧЖ JIZZAKH TEXTILE XК</t>
  </si>
  <si>
    <t>301659658</t>
  </si>
  <si>
    <t>02.04.2024</t>
  </si>
  <si>
    <t>01.04.2024</t>
  </si>
  <si>
    <t>за   январь-июнь  2024 года</t>
  </si>
  <si>
    <t>"ADVISER" MAS'ULIYATI CHEKLANGAN JAMIYAT</t>
  </si>
  <si>
    <t>№ 2-7/2024 от 01.07.2024 Пластина и резина теплообменника</t>
  </si>
  <si>
    <t>"AKTIV INNOWETION" MAS'ULIYATI CHEKLANGAN JAMIYAT</t>
  </si>
  <si>
    <t>№ 250 от 25.09.2024 Спасателный пояс веревка очки зашитный</t>
  </si>
  <si>
    <t>"ALIF EL ZUXRO" MAS'ULIYATI CHEKLANGAN JAMIYAT</t>
  </si>
  <si>
    <t>№ К1033552 от 23.08.2024 Рукавицы рабочие 1812пара</t>
  </si>
  <si>
    <t>№ К1033553 от 23.08.2024 Рукавицы брезентовые 180пара</t>
  </si>
  <si>
    <t>"ARENA INTERNATIONAL" MAS`ULIYATI CHEKLANGAN JAMIYAT</t>
  </si>
  <si>
    <t>№ 3502019.1.1 от 23.09.2024 Масло моторное-206л</t>
  </si>
  <si>
    <t>"BOILER ENGINEERING COMPANY" mas‘uliyati cheklangan jamiyati</t>
  </si>
  <si>
    <t>№ СОГЛАШЕНИЕ №1 о погашении начисленной пени от 12.09.2024</t>
  </si>
  <si>
    <t>№ 7007955 от 04.07.2024 соль-695тн</t>
  </si>
  <si>
    <t>№ 3396009.1.1 от 29.08.2024 профнастиль 46,1п/м</t>
  </si>
  <si>
    <t>"EFECTO" MAS'ULIYATI CHEKLANGAN JAMIYAT</t>
  </si>
  <si>
    <t>№ 3183242.1.1 от 14.07.2024 Водонагреватель 1шт</t>
  </si>
  <si>
    <t>"ENTERPRISE" mas‘uliyati cheklangan jamiyati</t>
  </si>
  <si>
    <t xml:space="preserve">№ 42 от 18.09.2024 Аккумлятор тепловоз 4 шт </t>
  </si>
  <si>
    <t>№ 44 от 23.09.2024 Аккумлятор 6 шт</t>
  </si>
  <si>
    <t>"EURO RUBBER SYSTEM" MAS'ULIYATI CHEKLANGAN JAMIYAT</t>
  </si>
  <si>
    <t>№ K1028296 от 15.07.2024 Втулка 100мм 10шт</t>
  </si>
  <si>
    <t>№ K1028336 от 15.07.2024 Втулка 150мм 10шт</t>
  </si>
  <si>
    <t>"FIRST UNICORN GROUP" MAS'ULIYATI CHEKLANGAN JAMIYAT</t>
  </si>
  <si>
    <t>№ 2593949 от 31.08.2024 Редуктор кислородный 10шт</t>
  </si>
  <si>
    <t>№ HPT-2643 от 04.09.2024 Паронит набивка сальниковая</t>
  </si>
  <si>
    <t>№ 136 от 18.07.2024 Труба профнастиль</t>
  </si>
  <si>
    <t>№ 45 от 03.07.2024 Строителный материалы</t>
  </si>
  <si>
    <t>№ IG-5576 от 04.09.2024 Болт гайки</t>
  </si>
  <si>
    <t xml:space="preserve">№ 68 от 05.07.20242 Бетон м-300  55 м3 </t>
  </si>
  <si>
    <t>№ 88 от 04.09.2024 Бетон м250-10м3, м350-145</t>
  </si>
  <si>
    <t>"MEDIAHOME" MAS'ULIYATI CHEKLANGAN JAMIYAT</t>
  </si>
  <si>
    <t>№ 664 Ц/2024 от 23.07.2024 бытовый техники</t>
  </si>
  <si>
    <t>"METALLY  MARKETPLACE" MAS'ULIYATI CHEKLANGAN JAMIYAT</t>
  </si>
  <si>
    <t>№ E-565-06 от 12.08.2024 Арматура</t>
  </si>
  <si>
    <t>№ 24/68 от 04.09.2024 Сода каустическая 1000кг</t>
  </si>
  <si>
    <t>№ 3302749.1.1 от 09.08.2024 Гип.натрия 4 тн</t>
  </si>
  <si>
    <t>№ 134 от 07.08.2024 Цеп для транспортера</t>
  </si>
  <si>
    <t>№ 135 от 07.08.2024 Сульфоуголь 1000 кг</t>
  </si>
  <si>
    <t>"NISHON GROUP PRODUCT" MAS'ULIYATI CHEKLANGAN JAMIYAT</t>
  </si>
  <si>
    <t>№ 3107179.1.1 от 29.06.2024 Бумага диаграммная 3000шт</t>
  </si>
  <si>
    <t>№ 7018008 от 10.07.2024 Дизельное топливо-5000л</t>
  </si>
  <si>
    <t>"RENAISSANCE PRODUCTION" MAS'ULIYATI CHEKLANGAN JAMIYAT</t>
  </si>
  <si>
    <t>№ К1032550 от 15.08.2024 Тринатрийфосфат 400кг</t>
  </si>
  <si>
    <t>"SHONAZAR ZILOLA" MAS'ULIYATI CHEKLANGAN JAMIYAT</t>
  </si>
  <si>
    <t>№ 3221666.1.1 от 24.07.2024 Газоанализатор-2 к-т</t>
  </si>
  <si>
    <t>"STRONG WILL FINANSE" MAS`ULIYATI CHEKLANGAN JAMIYAT</t>
  </si>
  <si>
    <t>№ 15 от 22.07.2024 вентили</t>
  </si>
  <si>
    <t>"STRONGSPACE" MAS'ULIYATI CHEKLANGAN JAMIYAT</t>
  </si>
  <si>
    <t>№ 108 от 06.09.2024 электроды</t>
  </si>
  <si>
    <t>№ 72 от 29.07.2024 строй материалы</t>
  </si>
  <si>
    <t>"TKT TEHNO GROUP" MAS'ULIYATI CHEKLANGAN JAMIYAT</t>
  </si>
  <si>
    <t>№ 2605992 от 08.09.2024 Редуктор пропановый 9шт</t>
  </si>
  <si>
    <t>№ 3359431.1.1 от 21.08.2024 Кран шаравой 1шт</t>
  </si>
  <si>
    <t>"WORK CLOTHES GROUP" MAS'ULIYATI CHEKLANGAN JAMIYAT</t>
  </si>
  <si>
    <t>№ К1032923 от 19.08.2024 Костюм для сваршика 15кт</t>
  </si>
  <si>
    <t>№5 от 17.07.2024 Услуга изг.закладных деталей</t>
  </si>
  <si>
    <t>№ 462 от 22.08.2024 Химреактив</t>
  </si>
  <si>
    <t>№ 7077268 от 13.08.2024 Карбамид 25 тн</t>
  </si>
  <si>
    <t>№ 253 от 18.09.2024 Сотовых телефон 8шт</t>
  </si>
  <si>
    <t>ISMAILOV NURBEK TURAYEVICH</t>
  </si>
  <si>
    <t>Договор 03-148юрс мебель</t>
  </si>
  <si>
    <t>№ 66 от 05.08.2024 Книга переп.-35шт</t>
  </si>
  <si>
    <t>№ 74 от 10.09.2024 Бланк Накладная</t>
  </si>
  <si>
    <t xml:space="preserve">№ 7004318 от 03.07.2024 пшеница 4 класса 1000тн </t>
  </si>
  <si>
    <t xml:space="preserve">№ 7015478 от 09.07.2024 пшеница 4 класса 1000тн </t>
  </si>
  <si>
    <t xml:space="preserve">№ 7018188 от 10.07.2024 пшеница 4 класса 1000тн </t>
  </si>
  <si>
    <t xml:space="preserve">№ 7049664 от 25.07.2024 пшеница 4 класса 1000тн </t>
  </si>
  <si>
    <t xml:space="preserve">№ 7061374 от 01.08.2024 пшеница 4 класса 1000тн </t>
  </si>
  <si>
    <t xml:space="preserve">№ 7067679 от 06.08.2024 пшеница 4 класса 1000тн </t>
  </si>
  <si>
    <t xml:space="preserve">№ 7109311 от 04.09.2024 пшеница 4 класса 1000тн </t>
  </si>
  <si>
    <t xml:space="preserve">№ 7121196 от 11.09.2024 пшеница 4 класса 1000тн </t>
  </si>
  <si>
    <t xml:space="preserve">№ 7135896 от 19.09.2024 пшеница 4 класса 1000тн </t>
  </si>
  <si>
    <t>№ 3107143.1.1 от 02.07.2024 Труба нержавеющая 12м</t>
  </si>
  <si>
    <t>MCHJ MAXIMUM BUSINESS GROUP</t>
  </si>
  <si>
    <t>№ 3294504,1,1 от 08.08.2024 Рукава 60 п/м</t>
  </si>
  <si>
    <t>№ 3271221.1.1 от 08.08.2024 Химикаты</t>
  </si>
  <si>
    <t>ИП "RAJABOV RUSLAN MUSTAFAYEVICH"</t>
  </si>
  <si>
    <t>№ 03/24 от 21.08.2024 Камера</t>
  </si>
  <si>
    <t>№ 7031825 от 16.07.2024 спирт технический 40 дал</t>
  </si>
  <si>
    <t>№ 7037128 от 18.07.2024 спирт технический 30 дал</t>
  </si>
  <si>
    <t>"ABM BIOMEDICINE" mas`uliyati cheklangan jamiyati</t>
  </si>
  <si>
    <t>№ 6994382 от 27.06.2024 Спирт пищевой Люкс 40 дал</t>
  </si>
  <si>
    <t>№ 6995793 от 27.06.2024 спирт пищевой Люкс 600 дал</t>
  </si>
  <si>
    <t>№ 6995794 от 27.06.2024 Спирт пищевой Люкс 600 дал</t>
  </si>
  <si>
    <t>№ 7061578 от 01.08.2024 спирт пищевой Люкс 3200 дал (форвард)</t>
  </si>
  <si>
    <t>№ 6997054 от 28.06.2024 Спирт технический 400 дал</t>
  </si>
  <si>
    <t>№ 7017144 от 09.07.2024 спирт технический 100 дал</t>
  </si>
  <si>
    <t>№ 7043380 от 23.07.2024 Спирт пищевой Люкс 50 дал</t>
  </si>
  <si>
    <t>№ 7078646 от 13.08.2024 Спирт пищевой Люкс 30 дал</t>
  </si>
  <si>
    <t>№ 7099259 от 27.08.2024 Спирт пищевой Люкс 50 дал</t>
  </si>
  <si>
    <t>№ 6998404 от 28.06.2024 Спирт пищевой Люкс 300 дал</t>
  </si>
  <si>
    <t>№ 7024152 от 12.07.2024 спирт пищевой Люкс 300 дал</t>
  </si>
  <si>
    <t>№ 7147981 от 26.09.2024 спирт пищевой Люкс 200 дал</t>
  </si>
  <si>
    <t>№ 7050652 от 26.07.2024 спирт пищевой Люкс 900 дал</t>
  </si>
  <si>
    <t>№ 7053123 от 29.07.2024 спирт пищевой Люкс 100 дал</t>
  </si>
  <si>
    <t>№ 7088548 от 20.08.2024 Спирт пищевой Люкс 800 дал</t>
  </si>
  <si>
    <t>№ 7090431 от 21.08.2024 Спирт пищевой Люкс 200 дал</t>
  </si>
  <si>
    <t>№ 7099258 от 27.08.2024 Спирт пищевой Любкс 1000 дал</t>
  </si>
  <si>
    <t>№ 7101489 от 28.08.2024 Спирт пищевой Люкс 100 дал</t>
  </si>
  <si>
    <t>№ 7129941 от 17.09.2024 Спирт пищевой Люкс 150 дал</t>
  </si>
  <si>
    <t>№ 7132091 от 18.09.2024 Спирт пищевой Люкс 800 дал</t>
  </si>
  <si>
    <t>№ 7134474 от 19.09.2024 Спирт пищевой Люкс 150 дал</t>
  </si>
  <si>
    <t>№ 7143710 от 24.09.2024 спирт пищевой Люкс 470 дал</t>
  </si>
  <si>
    <t>№ 7145048 от 25.09.2024 спирт пищевой Люкс 220 дал</t>
  </si>
  <si>
    <t>№ 7147979 от 26.09.2024 спирт пищевой Люкс 410 дал</t>
  </si>
  <si>
    <t>№ 7068634 от 07.08.2024 Спирт пищевой Люкс 100 дал</t>
  </si>
  <si>
    <t>"BONU GALDIN" mas'uliyati cheklangan jamiyati</t>
  </si>
  <si>
    <t>№ 7013371 от 08.07.2024 спирт пищевой Люкс 400 дал</t>
  </si>
  <si>
    <t>№ 7013372 от 08.07.2024 Спирт пищевой Люкс 400 дал</t>
  </si>
  <si>
    <t>№ 7042445 от 22.07.2024 спирт пищевой Люкс 3200 дал</t>
  </si>
  <si>
    <t>"BUKHARA VIBE CLEAN" MAS`ULIYATI CHEKLANGAN JAMIYAT</t>
  </si>
  <si>
    <t>№ 7094657 от 23.08.2024 спирт технический 20 дал</t>
  </si>
  <si>
    <t>№ 6953554 от 07.06.2024 спирт пищевой Люкс 1200 дал</t>
  </si>
  <si>
    <t>№ 7100822 от 27.08.2024 Спирт пищевой Люкс 1200 дал</t>
  </si>
  <si>
    <t>№ 6929805 от 29.05.2024 спирт пищевой Люкс 4400 дал (форвард)</t>
  </si>
  <si>
    <t>№ 7067916 от 06.08.2024 Спирт пищевой Люкс 4400 дал (форвард)</t>
  </si>
  <si>
    <t>№ 7001937 от 02.07.2024 спирт пищевой Люкс 330 дал</t>
  </si>
  <si>
    <t>№ 7024153 от 12.07.2024 спирт пищевой Люкс 200 дал</t>
  </si>
  <si>
    <t>№ 7040706 от 22.07.2024 Спирт пищевой Люкс 200 дал</t>
  </si>
  <si>
    <t>№ 7067685 от 06.08.2024 спирт пищевой Люкс 140 дал</t>
  </si>
  <si>
    <t>№ 7075072 от 12.08.2024 спирт пищевой Люкс 140 дал</t>
  </si>
  <si>
    <t>№ 7085955 от 19.08.2024 Спирт пищевой Люкс 190 дал</t>
  </si>
  <si>
    <t>№ 7103748 от 29.08.2024 Спирт пищевой Люкс 280 дал</t>
  </si>
  <si>
    <t>№ 7123479 от 12.09.2024 Спирт пищевой Люкс 260 дал</t>
  </si>
  <si>
    <t>№ 7143709 от 24.09.2024 Спирт пищевой Люкс 280 дал</t>
  </si>
  <si>
    <t>№ 7147980 от 26.09.2024 Спирт пищевой Люкс 80 дал</t>
  </si>
  <si>
    <t>№ 7005985 от 03.07.2024 спирт пищевой Люкс 1600 дал</t>
  </si>
  <si>
    <t>№ 7019123 от 10.07.2024 спирт пищевой Люкс 1600 дал (форвард)</t>
  </si>
  <si>
    <t>№ 7044091 от 23.07.2024 спирт пищевой Люкс 1600 дал</t>
  </si>
  <si>
    <t>№ 7057274 от 30.07.2024 Спирт пищевой Люкс 1600 дал</t>
  </si>
  <si>
    <t>№ 7067915 от 06.08.2024 спирт пищевой Люкс 1600 дал</t>
  </si>
  <si>
    <t>№ 7080878 от 14.08.2024 спирт пищевой Люкс 1600 дал</t>
  </si>
  <si>
    <t>№ 7091210 от 21.08.2024 спирт пищевой Люкс 800 дал</t>
  </si>
  <si>
    <t>№ 7091882 от 21.08.2024 спирт пищевой Люкс 800 дал</t>
  </si>
  <si>
    <t>№ 7100080 от 27.08.2024 Спирт пищевой Люкс 1600 дал</t>
  </si>
  <si>
    <t>№ 7104610 от 29.08.2024 Спирт пищевой Люкс 1600 дал</t>
  </si>
  <si>
    <t>№ 7120613 от 10.09.2024 спирт пищевой Люкс 1600 дал</t>
  </si>
  <si>
    <t>№ 7130756 от 17.09.2024 спирт пищевой Люкс 1600 дал</t>
  </si>
  <si>
    <t>№ 7142865 от 24.09.2024 Спирт пищевой</t>
  </si>
  <si>
    <t>№ 7065381 от 05.08.2024 спирт пищевой Люкс 100 дал</t>
  </si>
  <si>
    <t>№ 7078645 от 13.08.2024 спирт пищевой Люкс 100 дал</t>
  </si>
  <si>
    <t>№ 7004395 от 03.07.2024 Спирт пищевой Люкс 500 дал</t>
  </si>
  <si>
    <t>№ 7031806 от 16.07.2024 спирт пищевой Люкс 500 дал</t>
  </si>
  <si>
    <t>№ 7061383 от 01.08.2024 спирт пищевой Люкс 500 дал</t>
  </si>
  <si>
    <t>№ 7099257 от 27.08.2024 Спирт пищевой Люкс 100 дал</t>
  </si>
  <si>
    <t>№ 7100612 от 27.08.2024 Спирт пищевой Люкс 400 дал</t>
  </si>
  <si>
    <t>№ 7114371 от 06.09.2024 Спирт пищевой Люкс 500 дал</t>
  </si>
  <si>
    <t>№ 7139139 от 23.09.2024 спирт пищевой Люкс 500 дал</t>
  </si>
  <si>
    <t>№ 7013370 от 08.07.2024 спирт пищевой Люкс 3200 дал (форвард)</t>
  </si>
  <si>
    <t>№ 7014518 от 08.07.2024 спирт пищевой Люкс 4000 дал (форвард)</t>
  </si>
  <si>
    <t>№ 7062849 от 02.08.2024 спирт пищевой Люкс 3200 дал</t>
  </si>
  <si>
    <t>№ 7063482 от 02.08.2024 спирт пищевой Люкс 400 дал (форвард)</t>
  </si>
  <si>
    <t>№ 7067147 от 06.08.2024 Спирт пищевой Люкс 3200 дал Форвард</t>
  </si>
  <si>
    <t>№ 7132935 от 18.09.2024 Спирт пищевой 3200 дал (форвард)</t>
  </si>
  <si>
    <t>№ 7136119 от 19.09.2024 спирт пищевой Люкс 3200 дал (форвард)</t>
  </si>
  <si>
    <t>№ 7148841 от 26.09.2024 Спирт пищевой Люкс 400 дал</t>
  </si>
  <si>
    <t>№ 7075858 от 12.08.2024 спирт пищевой Люкс 1200 дал (форвард)</t>
  </si>
  <si>
    <t>№ 7101487 от 28.08.2024 Спирт пищевой Люкс 300 дал</t>
  </si>
  <si>
    <t>№ 7127810 от 16.09.2024 Спирт пищевой Люкс 100 дал</t>
  </si>
  <si>
    <t xml:space="preserve">№ 6997013 от 28.06.2024 Спирт пищевой Люкс 30 дал </t>
  </si>
  <si>
    <t>№ 7031805 от 16.07.2024 Спирт пищевой Люкс 300 дал</t>
  </si>
  <si>
    <t>№ 7105172 от 29.08.2024 Спирт пищевой Люкс 200 дал</t>
  </si>
  <si>
    <t>№ 7111948 от 05.09.2024 спирт пищевой Люкс 500 дал</t>
  </si>
  <si>
    <t>"HUSHBUY GRAND" mas`uliyati cheklangan jamiyati</t>
  </si>
  <si>
    <t>№ 7092564 от 22.08.2024 спирт технический 50 дал</t>
  </si>
  <si>
    <t>№ 7076453 от 12.08.2024 спирт технический 80 дал</t>
  </si>
  <si>
    <t>№ 7069924 от 07.08.2024 спирт пищевой Альфа 20 дал</t>
  </si>
  <si>
    <t>№ 7102812 от 28.08.2024 Спирт пищевой Альфа 40 дал</t>
  </si>
  <si>
    <t>№ 7110920 от 04.09.2024 Спирт технический 20 дал</t>
  </si>
  <si>
    <t>№ 7114421 от 06.09.2024 Спирт технческий 20 дал</t>
  </si>
  <si>
    <t>№ 7145046 от 25.09.2024 Спирт пищевой Люкс 300 дал</t>
  </si>
  <si>
    <t>№ 7035768 от 18.07.2024 Спирт пищевой Люкс 50 дал</t>
  </si>
  <si>
    <t>№ 7101488 от 28.08.2024 спирт пищевой Люкс 50 дал</t>
  </si>
  <si>
    <t>№ 7120379 от 10.09.2024 Спирт пищевой Люкс 50 дал</t>
  </si>
  <si>
    <t>"KHANTEX-GROUP" MAS'ULIYATI CHEKLANGAN JAMIYAT</t>
  </si>
  <si>
    <t>№ 7099291 от 27.08.2024 Спирт технический 20 дал</t>
  </si>
  <si>
    <t>№ 7085954 от 19.08.2024 Спирт пищевой Люкс 100 дал</t>
  </si>
  <si>
    <t>№ 7124751 от 12.09.2024 спирт пищевой Люкс 500 дал</t>
  </si>
  <si>
    <t>№ 7083649 от 16.08.2024 спирт технический 20 дал</t>
  </si>
  <si>
    <t>"MA'NAVIYAT NASHRIYOT" davlat unitar korxonasi</t>
  </si>
  <si>
    <t>№ 7082803 от 15.08.2024 Спирт технический 50 дал</t>
  </si>
  <si>
    <t>"MAX PHARM SERVICE" mas`uliyati cheklangan jamiyati</t>
  </si>
  <si>
    <t>№ 7064204 от 05.08.2024 спирт пищевой Люкс 100 дал</t>
  </si>
  <si>
    <t>№ 7080696 от 14.08.2024 Спирт пищевой Люкс 150 дал</t>
  </si>
  <si>
    <t>№ 7015558 от 09.07.2024 Спирт пищевой Люкс 100 дал</t>
  </si>
  <si>
    <t>№ 7084825 от 16.08.2024 Спирт пищевой Люкс 140 дал</t>
  </si>
  <si>
    <t>№ 7120378 от 10.09.2024 Спирт пищевой Люкс 100 дал</t>
  </si>
  <si>
    <t>№ 7129939 от 17.09.2024 Спирт пищевой Люкс 100 дал</t>
  </si>
  <si>
    <t>№ 7151154 от 27.09.2024 Спирт пищевой Люкс 150 дал</t>
  </si>
  <si>
    <t>№ 7087312 от 19.08.2024 спирт технический 500 дал</t>
  </si>
  <si>
    <t>№ 7015596 от 09.07.2024 Спирт технический 200 дал</t>
  </si>
  <si>
    <t>№ 7048380 от 25.07.2024 спирт технический 200 дал</t>
  </si>
  <si>
    <t>№ 7096896 от 26.08.2024 Спирт технический 200 дал</t>
  </si>
  <si>
    <t>"O'ZBEKISTON SHAMPANI" aksiyadorlik jamiyati</t>
  </si>
  <si>
    <t>№ 7070172 от 07.08.2024 Спирт пищевой Альфа 3600 дал Форвард</t>
  </si>
  <si>
    <t>№ 6996016 от 27.06.2024 спирт пищевой альфа (форвард) 3100 дал</t>
  </si>
  <si>
    <t>№ 7049869 от 25.07.2024 Спирт пищевой Альфа 3200 дал Форвард</t>
  </si>
  <si>
    <t>"PRINTXPRESS" mas`uliyati cheklangan jamiyati</t>
  </si>
  <si>
    <t>№ 7081638 от 15.08.2024 Спирт технический 50 дал</t>
  </si>
  <si>
    <t>№ 6997014 от 28.06.2024 Спирт пищевой Люкс 60 дал</t>
  </si>
  <si>
    <t>№ 7037107 от 18.07.2024 Спирт пищевой Люкс 60 дал</t>
  </si>
  <si>
    <t>№ 7055723 от 30.07.2024 Спирт пищевой Люкс 60 дал</t>
  </si>
  <si>
    <t>№ 7059578 от 31.07.2024 спирт пищевой Альфа 2000 дал</t>
  </si>
  <si>
    <t xml:space="preserve">№ 7060891 от 01.08.2024 спирт пищевой Альфа 1200 дал </t>
  </si>
  <si>
    <t>№ 7089515 от 20.08.2024 Спирт пищевой Альфа 1600 дал</t>
  </si>
  <si>
    <t>№ 7091214 от 21.08.2024 Спирт пищевой Альфа 800 дал</t>
  </si>
  <si>
    <t>№ 7093939 от 22.08.2024 Спирт пищевой Альфа 800 дал</t>
  </si>
  <si>
    <t>№ 7100085 от 27.08.2024 спирт пищевой Альфа 3200 дал</t>
  </si>
  <si>
    <t>№ 7124943 от 12.09.2024 Спирт пищевой Альфа 3200 дал</t>
  </si>
  <si>
    <t>№ 7136120 от 19.09.2024 Спирт пищевой Альфа 3200 дал</t>
  </si>
  <si>
    <t>"QARSHI DORI VOSITALARI TIBBIY BUYUMLAR VA TIBBIY TEXNIKA EKSPERTIZASI VA STANDARTLASHTIRISH" SHO`BA</t>
  </si>
  <si>
    <t>№ 7054512 от 29.07.2024 спирт пищевой Люкс 10 дал</t>
  </si>
  <si>
    <t>№ 7019907 от 10.07.2024 спирт технический 20 дал</t>
  </si>
  <si>
    <t>№ 7120400 от 10.09.2024 Спирт технический 20 дал</t>
  </si>
  <si>
    <t>"QUNDUZ-A" xususiy korxonasi</t>
  </si>
  <si>
    <t>№ 7141968 от 24.09.2024 спирт технический 50 дал</t>
  </si>
  <si>
    <t>№ 7004393 от 03.07.2024 Спирт пищевой Люкс 200 дал</t>
  </si>
  <si>
    <t>№ 7009556 от 05.07.2024 Спирт пищевой Люкс 200 дал</t>
  </si>
  <si>
    <t>№ 7021200 от 11.07.2024 спирт пищевой Люкс 200 дал</t>
  </si>
  <si>
    <t>№ 7034534 от 17.07.2024 спирт пищевой Люкс 200 дал</t>
  </si>
  <si>
    <t>№ 7043379 от 23.07.2024 спирт пищевой Люкс 200 дал</t>
  </si>
  <si>
    <t>№ 7053124 от 29.07.2024 спирт пищевой Люкс 200 дал</t>
  </si>
  <si>
    <t>№ 7060235 от 01.08.2024 спирт пищевой Люкс 200 дал</t>
  </si>
  <si>
    <t>№ 7072916 от 09.08.2024 Спирт пищевой Люкс 200 дал</t>
  </si>
  <si>
    <t>№ 7076434 от 12.08.2024 Спирт пищевой Люкс 200 дал</t>
  </si>
  <si>
    <t>№ 7085956 от 19.08.2024 Спирт пищевой Люкс 200 дал</t>
  </si>
  <si>
    <t>№ 7094609 от 23.08.2024 Спирт пищевой Люкс 200 дал</t>
  </si>
  <si>
    <t>№ 7109408 от 04.09.2024 спирт пищевой Люкс 200 дал</t>
  </si>
  <si>
    <t>№ 7114372 от 06.09.2024 Спирт пищевой Люкс 200 дал</t>
  </si>
  <si>
    <t>№ 7127811 от 16.09.2024 спирт пищевой Люкс 200 дал</t>
  </si>
  <si>
    <t>№ 7134475 от 19.09.2024 Спирт пищевой Люкс 200 дал</t>
  </si>
  <si>
    <t>№ 7139140 от 23.09.2024 Спирт пищевой Люкс 200 дал</t>
  </si>
  <si>
    <t>№ 7147982 от 26.09.2024 Спирт пищевой Люкс 110 дал</t>
  </si>
  <si>
    <t>№ 7072915 от 09.08.2024 Спирт пищевой Люкс 50 дал</t>
  </si>
  <si>
    <t>№ 7042195 от 22.07.2024 спирт технический 100 дал</t>
  </si>
  <si>
    <t>№ 7139176 от 23.09.2024 Спирт технический 200 дал</t>
  </si>
  <si>
    <t>№ 6986779 от 24.06.2024 спирт пищевой Люкс 6000 дал (форвард)</t>
  </si>
  <si>
    <t>№ 7010399 от 05.07.2024 спирт пищевой Люкс 6000 дал</t>
  </si>
  <si>
    <t>№ 7020217 от 10.07.2024 спирт пищевой Люкс 6000 дал (форвард)</t>
  </si>
  <si>
    <t>№ 7032057 от 16.07.2024 спирт пищевой Люкс 6000 дал (форвард)</t>
  </si>
  <si>
    <t>№ 7038921 от 19.07.2024 спирт пищевой Люкс 6000 дал (форвард)</t>
  </si>
  <si>
    <t>№ 7044092 от 23.07.2024 спирт пищевой Люкс 6000 дал (форвард)</t>
  </si>
  <si>
    <t>№ 7059577 от 31.07.2024 Спирт пищевой Люкс 18000 дал (форвард)</t>
  </si>
  <si>
    <t>№ 7091883 от 21.08.2024 Спирт пищевой Люкс 6000 дал</t>
  </si>
  <si>
    <t>№ 7098608 от 26.08.2024 Спирт пищевой Люкс 6000 дал Форвард</t>
  </si>
  <si>
    <t>№ 7117509 от 09.09.2024 Спирт пищевой Люкс 6000 дал</t>
  </si>
  <si>
    <t>№ 7122781 от 11.09.2024 Спирт пищевой Люкс 6000 дал</t>
  </si>
  <si>
    <t>№ 7129286 от 16.09.2024 Спирт пищевой Люкс 6000 дал</t>
  </si>
  <si>
    <t>№ 7005733 от 03.07.2024 спирт пищевой Люкс 50 дал</t>
  </si>
  <si>
    <t>№ 7042174 от 22.07.2024 спирт пищевой Люкс 100 дал</t>
  </si>
  <si>
    <t>№ 7063187 от 02.08.2024 Спирт пищевой Люкс 100 дал</t>
  </si>
  <si>
    <t>№ 7118044 от 09.09.2024 Спирт пищевой Люкс 50 дал</t>
  </si>
  <si>
    <t>№ 7110919 от 04.09.2024 спирт технический 60 дал</t>
  </si>
  <si>
    <t>№ 7011118 от 05.07.2024 Спирт пищевой Люкс 100 дал</t>
  </si>
  <si>
    <t>№ 7123512 от 12.09.2024 спирт технический 500 дал</t>
  </si>
  <si>
    <t>№ 7125688 от 13.09.2024 спирт технический 300 дал</t>
  </si>
  <si>
    <t>№ 7063199 от 02.08.2024 спирт технический 40 дал</t>
  </si>
  <si>
    <t>№ 7074130 от 09.08.2024 Спирт технический 40 дал</t>
  </si>
  <si>
    <t>№ 7129971 от 17.09.2024 Спирт технический 40 дал</t>
  </si>
  <si>
    <t>№ 7125645 от 13.09.2024 спирт пищевой Альфа 800 дал</t>
  </si>
  <si>
    <t>№ 7129054 от 16.09.2024 спирт пищевой Альфа 500 дал</t>
  </si>
  <si>
    <t>№ 7129944 от 17.09.2024 спирт пищевой Альфа 300 дал</t>
  </si>
  <si>
    <t>№ 7002794 от 02.07.2024 спирт пищевой Люкс 800 дал</t>
  </si>
  <si>
    <t>№ 7038922 от 19.07.2024 спирт пищевой Люкс 800 дал</t>
  </si>
  <si>
    <t>№ 7061579 от 01.08.2024 Спирт пищевой Люкс 800 дал</t>
  </si>
  <si>
    <t>№ 7067146 от 06.08.2024 спирт пищевой Люкс 800 дал</t>
  </si>
  <si>
    <t>№ 7067917 от 06.08.2024 Спирт пищевой Люкс 400 дал</t>
  </si>
  <si>
    <t>№ 7072287 от 08.08.2024 спирт пищевой Люкс 400 дал</t>
  </si>
  <si>
    <t>№ 7082979 от 15.08.2024 спирт пищевой Люкс 800 дал</t>
  </si>
  <si>
    <t>№ 7095411 от 23.08.2024 Спирт пищевой Люкс 1200 дал</t>
  </si>
  <si>
    <t>№ 7111218 от 04.09.2024 спирт пищевой Люкс 800 дал</t>
  </si>
  <si>
    <t>№ 7131507 от 17.09.2024 спирт пищевой Люкс 800 дал</t>
  </si>
  <si>
    <t xml:space="preserve">№ 7132934 от 18.09.2024 Спирт пищевой Люкс 400 дал </t>
  </si>
  <si>
    <t>№ 7145931 от 25.09.2024 Спирт пищевой Люкс 800 дал</t>
  </si>
  <si>
    <t>№ 7113428 от 05.09.2024 Спирт технический 1000 дал</t>
  </si>
  <si>
    <t>№ 7022093 от 11.07.2024 Спирт пищевой Люкс 1600 дал</t>
  </si>
  <si>
    <t>№ 7096201 от 23.08.2024 Спирт пищевой Люкс 1200 дал</t>
  </si>
  <si>
    <t>№ 7097691 от 26.08.2024 Спирт пищевой Люкс 2000 дал</t>
  </si>
  <si>
    <t>№ 7119831 от 10.09.2024 Спирт пищевой Люкс 1600 дал</t>
  </si>
  <si>
    <t>ADM JIZZAKH</t>
  </si>
  <si>
    <t>№ 11-юрс от 23.08.2024 Нез.стеклоомыв.жидкость Блеск 15 000 литр</t>
  </si>
  <si>
    <t>№ 7079516 от 14.08.2024 спирт технический 50 дал</t>
  </si>
  <si>
    <t>№ 7100625 от 27.08.2024 Спирт технический 50 дал</t>
  </si>
  <si>
    <t>№ 7016410 от 09.07.2024 Спирт пищевой Люкс 3200 дал Форвард</t>
  </si>
  <si>
    <t>№ 7078833 от 13.08.2024 спирт пищевой Альфа 3200 дал</t>
  </si>
  <si>
    <t>№ 7104611 от 29.08.2024 Спирт пищевой Люкс 3200 дал</t>
  </si>
  <si>
    <t>№ 7120612 от 10.09.2024 спирт пищевой Альфа 3200 дал</t>
  </si>
  <si>
    <t>№ 7148842 от 26.09.2024 спирт пищевой Альфа 3200 дал (альфа)</t>
  </si>
  <si>
    <t>№ 6998426 от 28.06.2024 спирт технический 100 дал</t>
  </si>
  <si>
    <t>№ 7057981 от 31.07.2024 Спирт пищевой Люкс 10 дал</t>
  </si>
  <si>
    <t>№ 7060236 от 01.08.2024 Спирт пищевой Люкс 10 дал</t>
  </si>
  <si>
    <t>№ 7061382 от 01.08.2024 Спирт пищевой Люкс 10 дал</t>
  </si>
  <si>
    <t>№ 7062161 от 02.08.2024 Спирт пищевой Люкс 10 дал</t>
  </si>
  <si>
    <t>№ 7063188 от 02.08.2024 Спирт пищевой Люкс 10 дал</t>
  </si>
  <si>
    <t>№ 7064203 от 05.08.2024 Спирт пищевой Люкс 10 дал</t>
  </si>
  <si>
    <t>№ 7065382 от 05.08.2024 спирт пищевой Люкс 10 дал</t>
  </si>
  <si>
    <t>№ 7066389 от 06.08.2024 спирт пищевой Люкс 10 дал</t>
  </si>
  <si>
    <t>№ 7067686 от 06.08.2024 спирт пищевой Люкс 10 дал</t>
  </si>
  <si>
    <t>№ 7068635 от 07.08.2024 спирт пищевой Люкс 10 дал</t>
  </si>
  <si>
    <t>№ 7078643 от 13.08.2024 спирт пищевой Люкс 20 дал</t>
  </si>
  <si>
    <t>№ 7010398 от 05.07.2024 Спирт пищевой Люкс 16800 дал (форвард)</t>
  </si>
  <si>
    <t>№ 7049063 от 25.07.2024 Спирт пищевой</t>
  </si>
  <si>
    <t>№ 7078832 от 13.08.2024 Спирт пищевой Люкс 21 200 дал</t>
  </si>
  <si>
    <t>№ 7112750 от 05.09.2024 Спирт пищевой Люкс 30000 дал (форвард)</t>
  </si>
  <si>
    <t>№ 7145932 от 25.09.2024 Спирт пищевой Люкс 12800 дал (форвард)</t>
  </si>
  <si>
    <t>№ 6978147 от 20.06.2024 Спирт технический 300 дал</t>
  </si>
  <si>
    <t>№ 7119072 от 10.09.2024 Спирт технический 300 дал</t>
  </si>
  <si>
    <t>№ 7072913 от 09.08.2024 спирт пищевой Люкс 400 дал</t>
  </si>
  <si>
    <t>№ 7129940 от 17.09.2024 Спирт пищевой Люкс 250 дал</t>
  </si>
  <si>
    <t>№ 6984610 от 24.06.2024 спирт пищевой Альфа 200 дал</t>
  </si>
  <si>
    <t>№ 7062162 от 02.08.2024 спирт пищевой Люкс 100 дал</t>
  </si>
  <si>
    <t>№ 7111947 от 05.09.2024 Спирт пищевой Люкс 100 дал</t>
  </si>
  <si>
    <t>№ 7039568 от 19.07.2024 спирт технический 100 дал</t>
  </si>
  <si>
    <t>№ 7088584 от 20.08.2024 спирт технический 100 дал</t>
  </si>
  <si>
    <t>№ 7039553 от 19.07.2024 спирт пищевой Люкс 250 дал</t>
  </si>
  <si>
    <t>№ 7091615 от 21.08.2024 Спирт пиўевой Люкс 250 дал</t>
  </si>
  <si>
    <t>№ 7078644 от 13.08.2024 спирт пищевой Люкс 150 дал</t>
  </si>
  <si>
    <t>MChJ MAX AND TOP</t>
  </si>
  <si>
    <t>№ 7138173 от 20.09.2024 спирт пищевой Люкс 400 дал</t>
  </si>
  <si>
    <t>№ 6986434 от 24.06.2024 Спирт пищевой Люкс 50 дал</t>
  </si>
  <si>
    <t>№ 7015557 от 09.07.2024 Спирт пищевой Люкс 50 дал</t>
  </si>
  <si>
    <t>№ 7072914 от 09.08.2024 Спирт пищевой Люкс 50 дал</t>
  </si>
  <si>
    <t>№ 7102809 от 28.08.2024 Спирт пищевой Люкс 50 дал</t>
  </si>
  <si>
    <t>№ 7015559 от 09.07.2024 спирт пищевой Люкс 600 дал</t>
  </si>
  <si>
    <t>№ 7045872 от 24.07.2024 спирт пищевой Люкс 600 дал</t>
  </si>
  <si>
    <t>№ 7080697 от 14.08.2024 спирт пищевой Люкс 600 дал</t>
  </si>
  <si>
    <t>№ 7136811 от 20.09.2024 Спирт пищевой Люкс 350 дал</t>
  </si>
  <si>
    <t>№ 7038177 от 19.07.2024 спирт пищевой Люкс 100 дал</t>
  </si>
  <si>
    <t>№ 7134473 от 19.09.2024 Спирт пищевой Люкс 200 дал</t>
  </si>
  <si>
    <t>№ 7002795 от 02.07.2024 Спирт пищевой Альфа 3200 дал Форвард</t>
  </si>
  <si>
    <t>№ 7002796 от 02.07.2024 спирт пищевой Альфа 3200 дал (форвард)</t>
  </si>
  <si>
    <t>№ 7002797 от 02.07.2024 спирт пищевой Альфа 3200 дал Форвард</t>
  </si>
  <si>
    <t>№ 7002798 от 02.07.2024 спирт пищевой Альфа 3200 дал (форвард)</t>
  </si>
  <si>
    <t>№ 7024886 от 12.07.2024 спирт пищевой Люкс 3200 дал</t>
  </si>
  <si>
    <t>№ 7024887 от 12.07.2024 спирт пищевой Люкс 3200 дал (форвард)</t>
  </si>
  <si>
    <t>№ 7026077 от 12.07.2024 спирт пищевой Альфа 3200 дал (форвард)</t>
  </si>
  <si>
    <t>№ 7026078 от 12.07.2024 спирт пищевой Альфа 3200 дал (форвард)</t>
  </si>
  <si>
    <t>№ 7046547 от 24.07.2024 Спирт пищевой Альфа 3200 дал (Форвард)</t>
  </si>
  <si>
    <t>№ 7046548 от 24.07.2024 Спирт пищевой Альфа 3200 дал Форвард</t>
  </si>
  <si>
    <t>№ 7046549 от 24.07.2024 Спирт пищевой Альфа 3200 дал (форвард)</t>
  </si>
  <si>
    <t>№ 7046550 от 24.07.2024 Спирт  пищевой Альфа 3200 дал (форвард)</t>
  </si>
  <si>
    <t>№ 7073704 от 09.08.2024 Спирт пищевой Альфа 3200 дал Форвард</t>
  </si>
  <si>
    <t>№ 7073705 от 09.08.2024 Спирт пищевой Альфа 3200 дал</t>
  </si>
  <si>
    <t>№ 7073706 от 09.08.2024 Спирт пищевой Альфа 3200 дал Форвард</t>
  </si>
  <si>
    <t>№ 7073707 от 09.08.2024 Спирт пищевой</t>
  </si>
  <si>
    <t>№ 7124942 от 12.09.2024 Спирт пищевой Альфа 3200 дал Форвард</t>
  </si>
  <si>
    <t>№ 7031824 от 16.07.2024 спирт технический 30 дал</t>
  </si>
  <si>
    <t>MCHJ Uniderm</t>
  </si>
  <si>
    <t>№ 7011119 от 05.07.2024 Спирт пиўевой Альфа 100 дал</t>
  </si>
  <si>
    <t>№ 7004394 от 03.07.2024 спирт пищевой Люкс 40 дал</t>
  </si>
  <si>
    <t>TADJIYEVA NIGORA UKTAMOVNA</t>
  </si>
  <si>
    <t>№ 46-юрс от 27.12.2022 Договор на воду</t>
  </si>
  <si>
    <t>YaTT RAXIMOV SARDOR ABBOS O‘G‘LI</t>
  </si>
  <si>
    <t>№ 14374 от 06.09.2024 Жидкость незамерз.Блеск 1000 литр</t>
  </si>
  <si>
    <t>№ 14458 от 10.09.2024 Жидкость незам.Блеск 4000 литр</t>
  </si>
  <si>
    <t>№ 14487 от 11.09.2024 Жидкость незар.Блеск 4000 литр</t>
  </si>
  <si>
    <t>№ 14647 от 18.09.2024 Жидкость незам.Блеск 4000 литр</t>
  </si>
  <si>
    <t>№ 7085953 от 19.08.2024 спирт пищевой Люкс 230 дал</t>
  </si>
  <si>
    <t>ЦЕНТРАЛЬНАЯ БАЗА ГОРЮЧЕГО МОРУ</t>
  </si>
  <si>
    <t>№ 7123511 от 12.09.2024 Спирт технический 200 дал</t>
  </si>
  <si>
    <t>№ 7014182 от 08.07.2024 Спирт пищевой Люкс 200 дал</t>
  </si>
  <si>
    <t>№ 7096833 от 26.08.2024 Спирт пищевой Люкс 200 дал</t>
  </si>
  <si>
    <t xml:space="preserve">Доп.согл.OFF-00000247_RO_FС_ЕN_RU от 20.06.2024+Договор уступки </t>
  </si>
  <si>
    <t>BLUNITRANS UAB</t>
  </si>
  <si>
    <t>№ 96 от 24.07.2024 Транспортные услуги</t>
  </si>
  <si>
    <t>Omnia Della Toffola S,p.A.o</t>
  </si>
  <si>
    <t>№ OFF-00000247_RO_FС_ЕN_RU  от 01.03.2024 Доп.№1 от 20.06.2024 года</t>
  </si>
  <si>
    <t>ИП Жанбырбай Ерасыл Шымырулы</t>
  </si>
  <si>
    <t>USD</t>
  </si>
  <si>
    <t>№ 30/07/24 от 30.07.2024 За пшеницу 4-класса</t>
  </si>
  <si>
    <t>"BARAKA ISHONCH FAYZ SERVIS" Масъулияти чекланган жамияти</t>
  </si>
  <si>
    <t>№ 42/24 от 08.07.2024 кап. ремонт эл.дв.</t>
  </si>
  <si>
    <t>"CHIQINDI POLIGONLARINI BOSHQARISH DIREKSIYASI TOSHKENT VILOYAT HUDUDIY BOSHQARMASI" DAVLAT MUASSASA</t>
  </si>
  <si>
    <t>№ 73 от 19.07.2024 вывоза мусора</t>
  </si>
  <si>
    <t>"COMPLEX IZOLYATSIYA" MAS'ULIYATI CHEKLANGAN JAMIYAT</t>
  </si>
  <si>
    <t>№ 09/08 от 13.08.2024 Ремонт фасад</t>
  </si>
  <si>
    <t>"DIN ENGINEERING PRO" mas‘uliyati cheklangan jamiyati</t>
  </si>
  <si>
    <t>№ 56-24 от 25.07.2024 навесни техник куриги</t>
  </si>
  <si>
    <t>№25 от 22.08.2024 Жидкость незамерзающая для очистки автосекоп</t>
  </si>
  <si>
    <t>"GIGIENA EKSPRESS SERVIS" nodavlat talim muassasasi</t>
  </si>
  <si>
    <t>№ 2395019 от 23.06.2024 обучение</t>
  </si>
  <si>
    <t>№ 64/S от 19.07.2024 Тех.обслуж</t>
  </si>
  <si>
    <t>"O'LCHOV ASBOBLARINI SOZLASH" MAS'ULIYATI CHEKLANGAN JAMIYAT</t>
  </si>
  <si>
    <t>№ 78 от 07.08.2024 модернизация вагонных весов 150 тн</t>
  </si>
  <si>
    <t>24-001-166020 от 25.06.2024г. Поверка СИ</t>
  </si>
  <si>
    <t>"REMOTE CONTROL SERVIS" MAS'ULIYATI CHEKLANGAN JAMIYAT</t>
  </si>
  <si>
    <t>№ 229-У от 13.08.2024 услуга модем</t>
  </si>
  <si>
    <t>"SUN BROKS SERVISE" MAS`ULIYATI CHEKLANGAN JAMIYAT</t>
  </si>
  <si>
    <t>№ 065 от 14.08.2024 Деклорантский услуга</t>
  </si>
  <si>
    <t>"UNICON.UZ-FAN-TEXNIKA VA MARKETING TADQIQOTLARI MARKAZI" MAS'ULIYATI CHEKLANGAN JAMIYAT</t>
  </si>
  <si>
    <t>№ E-24-2057 от 24.06.2024 Е-ХАТ</t>
  </si>
  <si>
    <t>AJ "O'ZBEKEKSPERTIZA"</t>
  </si>
  <si>
    <t>№ 17/855 от 11.09.2024 Определение количества и качества товаров</t>
  </si>
  <si>
    <t>№ 15 от 12.08.2024 Техник курик</t>
  </si>
  <si>
    <t>№ 1940821181 от 18.09.2024 Услуги связи</t>
  </si>
  <si>
    <t>№ 2485032 от 26.07.2024 Услуги по оценке системы корпоративного управление</t>
  </si>
  <si>
    <t>№ 22-2535 от 05.08.2024 сертификация блеск</t>
  </si>
  <si>
    <t>ELEKTRON KOOPERATSIYA PORTALI MARKAZI</t>
  </si>
  <si>
    <t>№ Соглашение №1 от 04.06.2020 асосий</t>
  </si>
  <si>
    <t>№ 342/24 СШ от 19.08.2024 Блескга</t>
  </si>
  <si>
    <t>MChJ "SBS-INFOSOFT"</t>
  </si>
  <si>
    <t>№ 1770 от 07.08.2024 Обновление ВЭД-Узбекистан</t>
  </si>
  <si>
    <t>№ 95/24 CO от 01.07.2024 Тех.обсл.компресс.установ.</t>
  </si>
  <si>
    <t>O'ZBEKISTON RESPUBLIKASI O'SIMLIKLAR KARANTINI VA HIMOYASI AGENTLIGI</t>
  </si>
  <si>
    <t>№ 20240109527 от 31.07.2024 ИКР</t>
  </si>
  <si>
    <t>№ 20240202311 от 26.08.2024 АКД</t>
  </si>
  <si>
    <t>№ 32 от 23.08.2024 Анализ кач-во пшеницы</t>
  </si>
  <si>
    <t xml:space="preserve">№ 183 от 24.01.2024 Услуги СЭС </t>
  </si>
  <si>
    <t>TOSHKENT SHAHAR O`SIMLIKLAR KARANTINI VA HIMOYASI BOSHQARMASI</t>
  </si>
  <si>
    <t>№ 20240300804 от 24.01.2024 Фумигация</t>
  </si>
  <si>
    <t>№ DK-ГЕН/01081/732302 от 27.06.2024 Долгоср. Кред дог на приобр.оборудование</t>
  </si>
  <si>
    <t>ИП ООО Action MCFR Mediaguruhi</t>
  </si>
  <si>
    <t>Договор 511853953 от 16.07.2024 Программный продукт Госзакупка</t>
  </si>
  <si>
    <t>"ISKRA OMADLI FAYZ" xususiy korxonasi</t>
  </si>
  <si>
    <t>№ ПС-1 от 27.02.2023 Тех обслуга</t>
  </si>
  <si>
    <t>"OSMON-MUSAFFO" MAS'ULIYATI CHEKLANGAN JAMIYAT</t>
  </si>
  <si>
    <t>№ 1 от 31.07.2024 Тех обслуживание систем ППА</t>
  </si>
  <si>
    <t>Редуктор кислородный</t>
  </si>
  <si>
    <t>FIRST UNICORN GROUP MCHJ</t>
  </si>
  <si>
    <t>Редуктор пропановый</t>
  </si>
  <si>
    <t>TKT TEHNO GROUP MCHJ</t>
  </si>
  <si>
    <t>NISHON GROUP PRODUCT ООО</t>
  </si>
  <si>
    <t>3107143.1.1</t>
  </si>
  <si>
    <t>ООО ELEKTRONASBOBBUTLASH</t>
  </si>
  <si>
    <t>3183242.1.1</t>
  </si>
  <si>
    <t>EFECTO MCHJ</t>
  </si>
  <si>
    <t>3221666.1.1</t>
  </si>
  <si>
    <t>SHONAZAR ZILOLA MCHJ</t>
  </si>
  <si>
    <t>ODDE AG MAS`ULIYATI CHEKLANGAN JAMIYAT</t>
  </si>
  <si>
    <t>ЧП "MAXIMUM BUSINESS GROUP"</t>
  </si>
  <si>
    <t xml:space="preserve"> "DONIYOR-METALL INVEST" Хусусий корхонаси</t>
  </si>
  <si>
    <t>ОК "ARENA International"</t>
  </si>
  <si>
    <t>3271221.1.1</t>
  </si>
  <si>
    <t>K1033553</t>
  </si>
  <si>
    <t>ALIF EL ZUXRO MCHJ</t>
  </si>
  <si>
    <t>Рукавицы брезентовые</t>
  </si>
  <si>
    <t>Исполнено</t>
  </si>
  <si>
    <t>K1033552</t>
  </si>
  <si>
    <t>Рукавицы рабочие</t>
  </si>
  <si>
    <t>K1032923</t>
  </si>
  <si>
    <t>WORK CLOTHES GROUP MCHJ</t>
  </si>
  <si>
    <t>Костюм для сваршика</t>
  </si>
  <si>
    <t>K1032550</t>
  </si>
  <si>
    <t>RENAISSANCE PRODUCTION MCHJ</t>
  </si>
  <si>
    <t>Тринатрийфосфат</t>
  </si>
  <si>
    <t>K1028336</t>
  </si>
  <si>
    <t>EURO RUBBER SYSTEM MCHJ</t>
  </si>
  <si>
    <t>втулка резиновые дм 150 мм</t>
  </si>
  <si>
    <t>K1028296</t>
  </si>
  <si>
    <t>втулка резиновые дм 100 мм</t>
  </si>
  <si>
    <t>№24-001-156789</t>
  </si>
  <si>
    <t>Ўзбекистон миллий метрология институти давлат корхонаси</t>
  </si>
  <si>
    <t>№24-103-156794</t>
  </si>
  <si>
    <t>№59/1</t>
  </si>
  <si>
    <t>№24-001-166020</t>
  </si>
  <si>
    <t xml:space="preserve">за   январь-сентябрь   2024 года  </t>
  </si>
  <si>
    <t>30.09.2024</t>
  </si>
  <si>
    <t>27.09.2024</t>
  </si>
  <si>
    <t>26.09.2024</t>
  </si>
  <si>
    <t>25.09.2024</t>
  </si>
  <si>
    <t>24.09.2024</t>
  </si>
  <si>
    <t>23.09.2024</t>
  </si>
  <si>
    <t>20.09.2024</t>
  </si>
  <si>
    <t>19.09.2024</t>
  </si>
  <si>
    <t>18.09.2024</t>
  </si>
  <si>
    <t>17.09.2024</t>
  </si>
  <si>
    <t>16.09.2024</t>
  </si>
  <si>
    <t>13.09.2024</t>
  </si>
  <si>
    <t>12.09.2024</t>
  </si>
  <si>
    <t>11.09.2024</t>
  </si>
  <si>
    <t>10.09.2024</t>
  </si>
  <si>
    <t>09.09.2024</t>
  </si>
  <si>
    <t>06.09.2024</t>
  </si>
  <si>
    <t>05.09.2024</t>
  </si>
  <si>
    <t>04.09.2024</t>
  </si>
  <si>
    <t>29.08.2024</t>
  </si>
  <si>
    <t>28.08.2024</t>
  </si>
  <si>
    <t>27.08.2024</t>
  </si>
  <si>
    <t>26.08.2024</t>
  </si>
  <si>
    <t>23.08.2024</t>
  </si>
  <si>
    <t>22.08.2024</t>
  </si>
  <si>
    <t>21.08.2024</t>
  </si>
  <si>
    <t>20.08.2024</t>
  </si>
  <si>
    <t>19.08.2024</t>
  </si>
  <si>
    <t>16.08.2024</t>
  </si>
  <si>
    <t>15.08.2024</t>
  </si>
  <si>
    <t>14.08.2024</t>
  </si>
  <si>
    <t>13.08.2024</t>
  </si>
  <si>
    <t>12.08.2024</t>
  </si>
  <si>
    <t>09.08.2024</t>
  </si>
  <si>
    <t>08.08.2024</t>
  </si>
  <si>
    <t>07.08.2024</t>
  </si>
  <si>
    <t>06.08.2024</t>
  </si>
  <si>
    <t>05.08.2024</t>
  </si>
  <si>
    <t>02.08.2024</t>
  </si>
  <si>
    <t>01.08.2024</t>
  </si>
  <si>
    <t>31.07.2024</t>
  </si>
  <si>
    <t>30.07.2024</t>
  </si>
  <si>
    <t>29.07.2024</t>
  </si>
  <si>
    <t>26.07.2024</t>
  </si>
  <si>
    <t>25.07.2024</t>
  </si>
  <si>
    <t>24.07.2024</t>
  </si>
  <si>
    <t>23.07.2024</t>
  </si>
  <si>
    <t>22.07.2024</t>
  </si>
  <si>
    <t>19.07.2024</t>
  </si>
  <si>
    <t>18.07.2024</t>
  </si>
  <si>
    <t>17.07.2024</t>
  </si>
  <si>
    <t>16.07.2024</t>
  </si>
  <si>
    <t>12.07.2024</t>
  </si>
  <si>
    <t>11.07.2024</t>
  </si>
  <si>
    <t>10.07.2024</t>
  </si>
  <si>
    <t>09.07.2024</t>
  </si>
  <si>
    <t>08.07.2024</t>
  </si>
  <si>
    <t>05.07.2024</t>
  </si>
  <si>
    <t>03.07.2024</t>
  </si>
  <si>
    <t>02.07.2024</t>
  </si>
  <si>
    <t>"QUNDUZ - A" ХК</t>
  </si>
  <si>
    <t>"MAX AND TOP" MChJ</t>
  </si>
  <si>
    <t>Центральная база горючего МОРУ</t>
  </si>
  <si>
    <t>ООО KHANTEX-GROUP</t>
  </si>
  <si>
    <t>BUKHARA VIBE CLEAN MCHJ</t>
  </si>
  <si>
    <t>ООО HUSHBUY GRAND</t>
  </si>
  <si>
    <t>MANAVIYAT NASHRIYOT  ДУК</t>
  </si>
  <si>
    <t>"PRINTXPRESS" OK</t>
  </si>
  <si>
    <t>АО Узбекистон Шампани</t>
  </si>
  <si>
    <t>Dori vositalari ekspertizasi va standartizatsiasi Davlat markazi Qarshi shahar hududiy bolimi shoba korxonasi</t>
  </si>
  <si>
    <t>"BONU GALDIN" маъсулияти чекланган жамият шаклидаги кушма корхонаси</t>
  </si>
  <si>
    <t>ООО UNIDERM</t>
  </si>
  <si>
    <t>Спирт этиловый ректификованный пищевой Люкс «тип сделка-Форвард» AO BIOKIMYO</t>
  </si>
  <si>
    <t>Спирт этиловый ректификованный пищевой Люкс AO BIOKIMYO</t>
  </si>
  <si>
    <t>Спирт этиловый ректификованный пищевой Альфа 96,3 % «тип сделки-Форвард» AO BIOKIMYO</t>
  </si>
  <si>
    <t>200444691</t>
  </si>
  <si>
    <t>Спирт этиловый ректификованный пищевой Альфа 96,3 % AO BIOKIMYO</t>
  </si>
  <si>
    <t>302639396</t>
  </si>
  <si>
    <t>202328153</t>
  </si>
  <si>
    <t>303691832</t>
  </si>
  <si>
    <t>309172144</t>
  </si>
  <si>
    <t>308286801</t>
  </si>
  <si>
    <t>202204394</t>
  </si>
  <si>
    <t>204070959</t>
  </si>
  <si>
    <t>200547738</t>
  </si>
  <si>
    <t>302990041</t>
  </si>
  <si>
    <t>204427417</t>
  </si>
  <si>
    <t>203174647</t>
  </si>
  <si>
    <t>306110530</t>
  </si>
  <si>
    <t>за   январь-сентябрь  2024 года</t>
  </si>
  <si>
    <t>Карбамид марки «А», в мешках, АО "Максам Чирчик"</t>
  </si>
  <si>
    <t>Дизельное топливо ТДЛ-0,5-40  OOO "ORIENT OIL"</t>
  </si>
  <si>
    <t>04.07.2024</t>
  </si>
  <si>
    <t>60/15 кредит</t>
  </si>
  <si>
    <t>масл</t>
  </si>
  <si>
    <t>смаз</t>
  </si>
  <si>
    <t>порт</t>
  </si>
  <si>
    <t>Арма</t>
  </si>
  <si>
    <t>спот</t>
  </si>
  <si>
    <t>СУММЕСЛИМН(H$5:$H807;L$5:L$807;"спот")</t>
  </si>
  <si>
    <t>" MAX TREYD PRO" XUSUSIY KORXONA</t>
  </si>
  <si>
    <t>№ 2 от 24.12.2024 Компьютер,принтер</t>
  </si>
  <si>
    <t>Обороты за 21.12.24 - 31.12.24</t>
  </si>
  <si>
    <t>Обороты за 01.07.24 - 10.07.24</t>
  </si>
  <si>
    <t>"AGRO MET COMPANY" MAS'ULIYATI CHEKLANGAN JAMIYAT</t>
  </si>
  <si>
    <t>№ 30 от 23.12.2024 Каустечиская сода 1тн</t>
  </si>
  <si>
    <t>Обороты за 21.09.24 - 30.09.24</t>
  </si>
  <si>
    <t>№ 366 от 22.10.2024 Строит.материалы 27,059 млн.сум</t>
  </si>
  <si>
    <t>Обороты за 21.10.24 - 31.10.24</t>
  </si>
  <si>
    <t>"AL-TEMUR ELEKTRO" MAS'ULIYATI CHEKLANGAN JAMIYAT</t>
  </si>
  <si>
    <t>№ 3 от 30.10.2024 Нож для дробилка</t>
  </si>
  <si>
    <t>Обороты за 01.11.24 - 10.11.24</t>
  </si>
  <si>
    <t>Обороты за 21.08.24 - 31.08.24</t>
  </si>
  <si>
    <t>№ 280/24 от 24.10.2024 Масло моторное-50кг</t>
  </si>
  <si>
    <t>№ 3603929.1.1 от 17.10.2024 Смазка литевая ЕР-2 30кг</t>
  </si>
  <si>
    <t>Обороты за 11.10.24 - 20.10.24</t>
  </si>
  <si>
    <t>№ 3605298.1.1 от 17.10.2024 Масло индустриалное  20л</t>
  </si>
  <si>
    <t>Обороты за 21.05.24 - 31.05.24</t>
  </si>
  <si>
    <t>"AROMA NATURAL" MAS'ULIYATI CHEKLANGAN JAMIYAT</t>
  </si>
  <si>
    <t>№ 044 от 04.11.2024 Ароматическое вещество 10кг</t>
  </si>
  <si>
    <t>"ASIAN TRUST" mas‘uliyati cheklangan jamiyati</t>
  </si>
  <si>
    <t>№ 171 от 26.11.2024 Кислородный рукав</t>
  </si>
  <si>
    <t>Обороты за 21.11.24 - 30.11.24</t>
  </si>
  <si>
    <t>№ Дополнительное соглашение №1 от 02.12.2024 Сварочная маска 1шт</t>
  </si>
  <si>
    <t>Обороты за 01.12.24 - 10.12.24</t>
  </si>
  <si>
    <t>"ATE" MAS'ULIYATI CHEKLANGAN JAMIYAT</t>
  </si>
  <si>
    <t>№ 402 от 29.10.2024 Шланг карчер</t>
  </si>
  <si>
    <t>Обороты за 21.04.24 - 30.04.24</t>
  </si>
  <si>
    <t>Обороты за 21.01.24 - 31.01.24</t>
  </si>
  <si>
    <t>Обороты за 01.02.24 - 10.02.24</t>
  </si>
  <si>
    <t>Обороты за 11.02.24 - 20.02.24</t>
  </si>
  <si>
    <t>Обороты за 21.02.24 - 29.02.24</t>
  </si>
  <si>
    <t>Обороты за 01.03.24 - 10.03.24</t>
  </si>
  <si>
    <t>Обороты за 11.03.24 - 20.03.24</t>
  </si>
  <si>
    <t>Обороты за 21.03.24 - 31.03.24</t>
  </si>
  <si>
    <t>Обороты за 01.04.24 - 10.04.24</t>
  </si>
  <si>
    <t>Обороты за 11.04.24 - 20.04.24</t>
  </si>
  <si>
    <t>Обороты за 01.05.24 - 10.05.24</t>
  </si>
  <si>
    <t>Обороты за 11.05.24 - 20.05.24</t>
  </si>
  <si>
    <t>Обороты за 01.06.24 - 10.06.24</t>
  </si>
  <si>
    <t>Обороты за 11.06.24 - 20.06.24</t>
  </si>
  <si>
    <t>Обороты за 21.06.24 - 30.06.24</t>
  </si>
  <si>
    <t>Обороты за 11.07.24 - 20.07.24</t>
  </si>
  <si>
    <t>Обороты за 21.07.24 - 31.07.24</t>
  </si>
  <si>
    <t>Обороты за 01.08.24 - 10.08.24</t>
  </si>
  <si>
    <t>Обороты за 11.08.24 - 20.08.24</t>
  </si>
  <si>
    <t>Обороты за 01.09.24 - 10.09.24</t>
  </si>
  <si>
    <t>Обороты за 11.09.24 - 20.09.24</t>
  </si>
  <si>
    <t>Обороты за 01.10.24 - 10.10.24</t>
  </si>
  <si>
    <t>Обороты за 11.11.24 - 20.11.24</t>
  </si>
  <si>
    <t>Обороты за 11.12.24 - 20.12.24</t>
  </si>
  <si>
    <t>"BIRJASERVISTEXNIKA" MAS'ULIYATI CHEKLANGAN JAMIYAT</t>
  </si>
  <si>
    <t>№ 987 от 24.12.2024 Присадка 40кг</t>
  </si>
  <si>
    <t>"BIZNES SAMO YO`LI" MAS'ULIYATI CHEKLANGAN JAMIYAT</t>
  </si>
  <si>
    <t>№ 08/11 от 08.11.2024 Кафель пиломатериал</t>
  </si>
  <si>
    <t>"BOQIYEV METALL" XUSUSIY KORXONA</t>
  </si>
  <si>
    <t>№ 73 от 24.10.2024 Арматура 1,99тн</t>
  </si>
  <si>
    <t>"BSM NUR SAVDO" MAS'ULIYATI CHEKLANGAN JAMIYAT</t>
  </si>
  <si>
    <t>№ 234 от 05.12.2024 Сварочная аппарат CUT 1шт</t>
  </si>
  <si>
    <t>№ 251 от 20.12.2024 Сварочный аппарат 2шт</t>
  </si>
  <si>
    <t>"CARTEKO PLUS" mas`uliyati cheklangan jamiyati</t>
  </si>
  <si>
    <t>№ 183 от 12.12.2024 Электрод УОНИ 200кг,Эмал 200кг</t>
  </si>
  <si>
    <t>№ 285 от 24.12.2024 Электрод УОНИ d-4mm</t>
  </si>
  <si>
    <t>№ 50 от 21.11.2024 Строителные материалы</t>
  </si>
  <si>
    <t>"COMFORT-MEGA-SENTR" MAS`ULIYATI CHEKLANGAN JAMIYAT</t>
  </si>
  <si>
    <t>№ 28/11/198 от 28.11.2024 Сварочный аппарат 1шт</t>
  </si>
  <si>
    <t>"CONCORD" MAS'ULIYATI CHEKLANGAN JAMIYAT</t>
  </si>
  <si>
    <t>№ 2016 от 07.11.2024 Трубы</t>
  </si>
  <si>
    <t>"DARIAN SERVICE AND TECHNOLOGIES" MAS'ULIYATI CHEKLANGAN JAMIYAT</t>
  </si>
  <si>
    <t>№ 1015 от 05.12.2024 IMAC</t>
  </si>
  <si>
    <t>"DIZEL MOTORS" MAS'ULIYATI CHEKLANGAN JAMIYAT</t>
  </si>
  <si>
    <t>№ 521 от 11.11.2024 шина XCMG 17.5-25-2 шт</t>
  </si>
  <si>
    <t>№ 289 от 17.12.2024 профнастиль 119.25 м2</t>
  </si>
  <si>
    <t>№ 3363591.1.1 от 30.10.2024 профнастиль 70п/м</t>
  </si>
  <si>
    <t>№ 3647806.1.1 от 28.10.2024 Слив для крыши 6п/м</t>
  </si>
  <si>
    <t>№ 3647817.1.1 от 28.10.2024 Колено металлическое 4шт</t>
  </si>
  <si>
    <t>№ 3895211.1.1 от 16.12.2024 Слив для крыши 21п/м</t>
  </si>
  <si>
    <t>№ 3895219.1.1 от 16.12.2024 Кронштейн 12шт</t>
  </si>
  <si>
    <t>№ 3895234.1.1 от 16.12.2024 Сливная труба 40м</t>
  </si>
  <si>
    <t>№ 3895620.1.1 от 16.12.2024 Колено металлическое 8шт</t>
  </si>
  <si>
    <t>"ELECTRO REM STROY" MAS'ULIYATI CHEKLANGAN JAMIYAT</t>
  </si>
  <si>
    <t>№ 86 от 20.12.2024 Лебедка 1шт</t>
  </si>
  <si>
    <t>"ELECTROTEXCOMPLEKT" MAS'ULIYATI CHEKLANGAN JAMIYAT</t>
  </si>
  <si>
    <t>№ 26 от 14.12.2024 Щит управления 132квт 2шт</t>
  </si>
  <si>
    <t>"ELEKTRO-SAVDO-BIZNES" MAS'ULIYATI CHEKLANGAN JAMIYAT</t>
  </si>
  <si>
    <t>№ 73 от 27.09.2024 Насос водяной 1шт Шкаф управления 37квт</t>
  </si>
  <si>
    <t>"EMAN" MAS`ULIYATI CHEKLANGAN JAMIYAT</t>
  </si>
  <si>
    <t>№ 6954М от 22.11.2024 Кресло офисное</t>
  </si>
  <si>
    <t>№ К1045069 от 22.11.2024 Прокладка к теплообиенники 200шт</t>
  </si>
  <si>
    <t>"FENIX ZIYOKOR" mas`uliyati cheklangan jamiyati</t>
  </si>
  <si>
    <t>№ 156 от 04.11.2024 Задвижки</t>
  </si>
  <si>
    <t>№ 161 от 07.11.2024 Трубы</t>
  </si>
  <si>
    <t>Обороты за 01.01.24 - 10.01.24</t>
  </si>
  <si>
    <t>№ 276 от 02.12.2024 Аргон</t>
  </si>
  <si>
    <t>№ 284 от 18.12.2024 Аргон</t>
  </si>
  <si>
    <t>"GIDROX  GROUP" MAS`ULIYATI CHEKLANGAN JAMIYAT</t>
  </si>
  <si>
    <t>№ 53 от 30.10.2024 Мойка высокого давления 1кт</t>
  </si>
  <si>
    <t>"GLOBAL KABEL" MAS'ULIYATI CHEKLANGAN JAMIYAT</t>
  </si>
  <si>
    <t>№ 295 от 06.11.2024 Кабель</t>
  </si>
  <si>
    <t>"GRANT ELEKTRO PLUS" MAS'ULIYATI CHEKLANGAN JAMIYAT</t>
  </si>
  <si>
    <t>№ 314 от 19.11.2024 конденсатор</t>
  </si>
  <si>
    <t>"GREEN APPLE S" mas‘uliyati cheklangan jamiyati</t>
  </si>
  <si>
    <t>№ 3813317.1.1 от 02.12.2024 Маска однораз.3000 шт</t>
  </si>
  <si>
    <t>№ HPT-3487 от 04.11.2024 паранит ПОН-Б</t>
  </si>
  <si>
    <t>№ IG-7043 от 04.11.2024 Болт гайки</t>
  </si>
  <si>
    <t>№ IG-7795 от 02.12.2024 Болт гайки</t>
  </si>
  <si>
    <t>№ IG-8290 от 20.12.2024 Болт гайки</t>
  </si>
  <si>
    <t>№ 103 от 23.10.2024 Щебен 160м3</t>
  </si>
  <si>
    <t xml:space="preserve">№ 104 от 28.10.2024 Бетон м-300  105 м3 </t>
  </si>
  <si>
    <t>№ 116 от 21.11.2024 Щебен 40м3 Клинец 40м3</t>
  </si>
  <si>
    <t>№ 96 от 08.10.2024 Щебен 20м3</t>
  </si>
  <si>
    <t>"LINKFF PROSYSTEM" MAS'ULIYATI CHEKLANGAN JAMIYAT</t>
  </si>
  <si>
    <t>№ L29 от 18.11.2024 рация</t>
  </si>
  <si>
    <t>"M-ELECTRO" mas`uliyati cheklangan jamiyati</t>
  </si>
  <si>
    <t>№ 2024М762 от 19.12.2024 Кабель СИП 200м</t>
  </si>
  <si>
    <t>№ 3830102.1.1 от 04.12.2024 Щит разпределительный Встраиваемный ЩРВ-П-12 1шт</t>
  </si>
  <si>
    <t>№ 3830113.1.1 от 04.12.2024 Выключатель 7шт</t>
  </si>
  <si>
    <t>№ 3830278.1.1 от 04.12.2024 Светильник наружный 18W</t>
  </si>
  <si>
    <t>№ 3830299.1.1 от 04.12.2024 Светильник наружный 36W</t>
  </si>
  <si>
    <t>№ 3830317.1.1 от 04.12.2024 Информационный указатель 2шт</t>
  </si>
  <si>
    <t>№ 3830339.1.1 от 04.12.2024 Выключатель неавтоматический 6шт</t>
  </si>
  <si>
    <t>№ 3830353.1.1 от 04.12.2024 Розетка 2х местная 6шт</t>
  </si>
  <si>
    <t>№ 3830362.1.1 от 04.12.2024 Подрозетник пластмассовый 10шт</t>
  </si>
  <si>
    <t>№ 3847488.1.1 от 07.12.2024 Гофра 100м</t>
  </si>
  <si>
    <t>Обороты за 11.01.24 - 20.01.24</t>
  </si>
  <si>
    <t>"MEBEL FAYZ TOSH" MAS'ULIYATI CHEKLANGAN JAMIYAT</t>
  </si>
  <si>
    <t>№ 14 от 27.11.2024 Мебель офисное</t>
  </si>
  <si>
    <t>№ 1075Ц-2024 от 05.12.2024 Газ плита 1шт</t>
  </si>
  <si>
    <t>"MERYEM PREMIUM TEXTILE" mas`uliyati cheklangan jamiyati</t>
  </si>
  <si>
    <t>№ 3789462.1.1 от 02.12.2024 Стакан однарозовый 2000шт</t>
  </si>
  <si>
    <t>"META AVTOTRANSDIAGNOSTIK" MAS'ULIYATI CHEKLANGAN JAMIYAT</t>
  </si>
  <si>
    <t>№ А26-01/26.11 от 26.11.2024 Алкотестер 1шт</t>
  </si>
  <si>
    <t>"MIKRO GRAND" MAS`ULIYATI CHEKLANGAN JAMIYAT</t>
  </si>
  <si>
    <t>№ 9 от 16.10.2024 Шлакаблок 2000шт</t>
  </si>
  <si>
    <t>"MY OFFICE STATIONERY" mas‘uliyati cheklangan jamiyati</t>
  </si>
  <si>
    <t>№ 136 от 17.12.2024 Канц товары</t>
  </si>
  <si>
    <t>"NASIBA GAVHAR" xususiy korxonasi</t>
  </si>
  <si>
    <t>№ 32 от 28.11.2024 Ткань фланель</t>
  </si>
  <si>
    <t>№ 147 от 26.11.2024 Швеллер угалок</t>
  </si>
  <si>
    <t>№ 150 от 01.12.2024 Модуль,Двутавр,Гидроцилиндр</t>
  </si>
  <si>
    <t>"NEW DESIGN TECHNOLOGY" MAS'ULIYATI CHEKLANGAN JAMIYAT</t>
  </si>
  <si>
    <t>№ 32-P от 06.11.2024 Строительные леса 8кт</t>
  </si>
  <si>
    <t>"NUR ZAMIN PARTNER 2022" mas`uliyati cheklangan jamiyati</t>
  </si>
  <si>
    <t>№ 3830372.1.1 от 04.12.2024 Кабель питания</t>
  </si>
  <si>
    <t>№ 3830404.1.1 от 04.12.2024 Кабель питания ПВС 4х6</t>
  </si>
  <si>
    <t>№ 7170655 от 08.10.2024 Арматура 12-35ГС 4тн</t>
  </si>
  <si>
    <t>№ 7213990 от 29.10.2024 Пшеница 3 класс 500тн</t>
  </si>
  <si>
    <t>"OKNO V MIR" MAS'ULIYATI CHEKLANGAN JAMIYAT</t>
  </si>
  <si>
    <t>№ 8 от 16.09.2024 Солнечная станция</t>
  </si>
  <si>
    <t>№ 7224585 от 04.11.2024 Дизельное топливо-3400кг</t>
  </si>
  <si>
    <t>"PIXELTREYD" MAS'ULIYATI CHEKLANGAN JAMIYAT</t>
  </si>
  <si>
    <t>№ 3825752.1.1 от 04.12.2024 Светодиодная матрица 200шт</t>
  </si>
  <si>
    <t>"PROFTEXTILE" MAS'ULIYATI CHEKLANGAN JAMIYAT</t>
  </si>
  <si>
    <t>№ 7 от 16.09.2024 Спецодежда</t>
  </si>
  <si>
    <t>"RENFLICK" MAS'ULIYATI CHEKLANGAN JAMIYAT</t>
  </si>
  <si>
    <t>№ 104 от 05.11.2024 Электрод мп3 д=3мм 400кг</t>
  </si>
  <si>
    <t>"SILVER PROF INDUSTRIES" oilaviy korxonasi</t>
  </si>
  <si>
    <t>№ 7 от 24.09.2024 Туникабонд 150квм</t>
  </si>
  <si>
    <t>"SOFTTECH" MAS'ULIYATI CHEKLANGAN JAMIYAT</t>
  </si>
  <si>
    <t>№ 4 от 10.10.2024 Монитор 27</t>
  </si>
  <si>
    <t>"SPEC TEST" MAS'ULIYATI CHEKLANGAN JAMIYAT</t>
  </si>
  <si>
    <t>№ ST19-2024 от 11.12.2024 Алкотестер шт</t>
  </si>
  <si>
    <t>"STANDART SHIFO PHARM" MAS'ULIYATI CHEKLANGAN JAMIYAT</t>
  </si>
  <si>
    <t>№ 62 от 01.11.2024 Медикаменты</t>
  </si>
  <si>
    <t>"TEXNOMART" MAS'ULIYATI CHEKLANGAN JAMIYAT</t>
  </si>
  <si>
    <t>№ 0TRZ-343625 от 14.12.2024 Пылесос 1шт</t>
  </si>
  <si>
    <t>№ VDG-5752 от 04.11.2024 Задвижкы</t>
  </si>
  <si>
    <t>"WARM HOUSE LUX" MAS`ULIYATI CHEKLANGAN JAMIYAT</t>
  </si>
  <si>
    <t>№ 6/24 от 15.10.2024 Газовых катёл,радиатор панелный</t>
  </si>
  <si>
    <t>"WHOLE SALE TRADE" MAS'ULIYATI CHEKLANGAN JAMIYAT</t>
  </si>
  <si>
    <t>№ 08-11 от 08.11.2024 Рейки 3,5х3,5 48 п/м</t>
  </si>
  <si>
    <t>"WOOD MASTERS PLAST" OILAVIY KORXONA</t>
  </si>
  <si>
    <t>№ 11/12 от 11.12.2024 Двери из алюминиевый 4шт</t>
  </si>
  <si>
    <t>"YANGIYUL BULLS" MAS'ULIYATI CHEKLANGAN JAMIYAT</t>
  </si>
  <si>
    <t>№ 16/11 от 16.11.2024 трубы</t>
  </si>
  <si>
    <t>№7 от 23.10.2024 Услуга изг.закладных деталей</t>
  </si>
  <si>
    <t>№8 от 31.10.2024 Услуга изг.закладных деталей</t>
  </si>
  <si>
    <t>№9 от 11.11.2024 Услуга изг.закладных деталей</t>
  </si>
  <si>
    <t>"ZAYNIDDIN MUROD BARAKA" MAS'ULIYATI CHEKLANGAN JAMIYAT</t>
  </si>
  <si>
    <t>№ 24/2024 от 14.12.2024 Профиль,труба пласмасс</t>
  </si>
  <si>
    <t>ISOMOVA UMIDA ROZIQOVNA</t>
  </si>
  <si>
    <t>№ 3830139.1.1 от 04.12.2024 Выключатель автоматический 1кв 7шт</t>
  </si>
  <si>
    <t>Maxsus bojxona kompleksi "TOSHKENT AERO"</t>
  </si>
  <si>
    <t>№ 606 от 13.08.2021г. СТК "Ташкент-Аэро"</t>
  </si>
  <si>
    <t xml:space="preserve">№ 7151086 от 27.09.2024пшеница 4 класса 1000тн </t>
  </si>
  <si>
    <t xml:space="preserve">№ 7214035 от 29.10.2024 пшеница 4 класса 1000тн </t>
  </si>
  <si>
    <t xml:space="preserve">№ 7234011 от 08.11.2024 пшеница 4 класса 1000тн </t>
  </si>
  <si>
    <t xml:space="preserve">№ 7241217 от 14.11.2024 пшеница 4 класса 1000тн </t>
  </si>
  <si>
    <t xml:space="preserve">№ 7254547 от 22.11.2024 пшеница 4 класса 1000тн </t>
  </si>
  <si>
    <t>№ 7270692 от 02.12.2024 пшеница 4 класса 1000тн</t>
  </si>
  <si>
    <t xml:space="preserve">№ 7281619 от 10.12.2024 пшеница 4 класса 1000тн </t>
  </si>
  <si>
    <t xml:space="preserve">№ 7299625 от 17.12.2024 пшеница 4 класса 1000тн </t>
  </si>
  <si>
    <t xml:space="preserve">№ 7308615 от 23.12.2024 пшеница 4 класса 1000тн </t>
  </si>
  <si>
    <t xml:space="preserve">№ 7318003 от 27.12.2024 пшеница 4 класса 1000тн </t>
  </si>
  <si>
    <t>№ 3705613.1.1 от 08.11.2024 Ремень клиновый Б-2240 20шт</t>
  </si>
  <si>
    <t>№ 3705638.1.1 от 08.11.2024 Ремень клиновый Б-1300 20шт</t>
  </si>
  <si>
    <t>№ 7167568 от 07.10.2024 моторное масло 100л</t>
  </si>
  <si>
    <t>MChJ SENTIZ-DIZ</t>
  </si>
  <si>
    <t>№ 12 от 21.10.2024 Гипохлорид 4000кг</t>
  </si>
  <si>
    <t>№ 120 от 08.11.2024 Формалин 4000кг</t>
  </si>
  <si>
    <t>№ 123 от 11.12.2024 Гипохлорид 4000кг</t>
  </si>
  <si>
    <t>№ 3544753.1.1 от 09.10.2024 Химикаты</t>
  </si>
  <si>
    <t>№ 3829828.1.1 от 10.12.2024 Химикаты</t>
  </si>
  <si>
    <t>СП ООО SREDAZPODSHIPNIK</t>
  </si>
  <si>
    <t>Договор 130 от 03.10.2024 Подшипники</t>
  </si>
  <si>
    <t xml:space="preserve">2024 йилнинг январь-декабрь ҳолатига  </t>
  </si>
  <si>
    <t>Тайёр махсулот сотиш бўйича шартномалар рўйҳати</t>
  </si>
  <si>
    <t>№ 7157363 от 02.10.2024 спирт технический 40 дал</t>
  </si>
  <si>
    <t>№ 7257190 от 25.11.2024 спирт технический 40 дал</t>
  </si>
  <si>
    <t>№ 7273428 от 04.12.2024 спирт пищевой Люкс 60 дал</t>
  </si>
  <si>
    <t>№ 7275325 от 05.12.2024 спирт пищевой Люкс 140 дал</t>
  </si>
  <si>
    <t>№ 7298144 от 17.12.2024 Спирт пищевой Люкс 170 дал</t>
  </si>
  <si>
    <t>№ 7300804 от 18.12.2024 Спирт пищевой Люкс 30 дал</t>
  </si>
  <si>
    <t>№ 7229466 от 06.11.2024 спирт технический 50 дал</t>
  </si>
  <si>
    <t>№ 7203461 от 24.10.2024 спирт технический 100 дал</t>
  </si>
  <si>
    <t>№ 7249234 от 19.11.2024 спирт технический 100 дал</t>
  </si>
  <si>
    <t>№ 7264462 от 28.11.2024 спирт пищевой Люкс 50 дал</t>
  </si>
  <si>
    <t>№ 7271410 от 03.12.2024 спирт пищевой Люкс 50 дал</t>
  </si>
  <si>
    <t>№ 7168937 от 08.10.2024 спирт пищевой Люкс 400 дал</t>
  </si>
  <si>
    <t>№ 7174372 от 10.10.2024 спирт пищевой люкс 700 дал</t>
  </si>
  <si>
    <t>№ 7199434 от 22.10.2024 спирт пищевой Люкс 350 дал</t>
  </si>
  <si>
    <t>№ 7202313 от 23.10.2024 спирт пищевой Люкс 400 дал</t>
  </si>
  <si>
    <t>№ 7203440 от 24.10.2024 спирт пищевой Люкс 350 дал</t>
  </si>
  <si>
    <t>№ 7239258 от 13.11.2024 спирт пищевой Люкс 200 дал</t>
  </si>
  <si>
    <t>№ 7241232 от 14.11.2024 спирт пищевой Люкс 250 дал</t>
  </si>
  <si>
    <t>№ 7243284 от 15.11.2024 спирт пищевой Люкс 650 дал</t>
  </si>
  <si>
    <t>№ 7249989 от 20.11.2024 Спирт пищевой Люкс 400 дал</t>
  </si>
  <si>
    <t>№ 7254557 от 22.11.2024 Спирт пищевой Люкс 400 дал</t>
  </si>
  <si>
    <t>№ 7258835 от 25.11.2024 Спирт пищевой Люкс 300 дал</t>
  </si>
  <si>
    <t>№ 7282365 от 11.12.2024 спирт пищевой Люкс 280 дал</t>
  </si>
  <si>
    <t>№ 7292277 от 14.12.2024 спирт пищевой Люкс 420 дал</t>
  </si>
  <si>
    <t>№ 7295152 от 16.12.2024 спирт пищевой Люкс 220 дал</t>
  </si>
  <si>
    <t>№ 7298143 от 17.12.2024 спирт пищевой Люкс 180 дал</t>
  </si>
  <si>
    <t>№ 7300806 от 18.12.2024 спирт пищевой Люкс 50 дал</t>
  </si>
  <si>
    <t>№ 7311335 от 25.12.2024 спирт пищевой Люкс 330 дал</t>
  </si>
  <si>
    <t>№ 7311336 от 25.12.2024 спирт пищевой Люкс 300 дал</t>
  </si>
  <si>
    <t>№ 7247914 от 19.11.2024 спирт технический 30 дал</t>
  </si>
  <si>
    <t>№ 7300803 от 18.12.2024 спирт пищевой Люкс 20 дал</t>
  </si>
  <si>
    <t>№ 7305207 от 20.12.2024 спирт пищевой Люкс 180 дал</t>
  </si>
  <si>
    <t>№ 12 от 17.10.2024 Отопления</t>
  </si>
  <si>
    <t>"CHINA CAMC ENGINEERING CO., LTD." DOIMIY MUASSASASI</t>
  </si>
  <si>
    <t>№ 7279088 от 06.12.2024 Спирт технический 130 дал</t>
  </si>
  <si>
    <t>"COCA-COLA ICHIMLIGI UZBEKISTON, LTD" mas`uliyati cheklangan jamiyati</t>
  </si>
  <si>
    <t>№ 7206394 от 25.10.2024 спирт технический 40 дал</t>
  </si>
  <si>
    <t>№ 7170774 от 08.10.2024 спирт пищевой Люкс 4400 дал (форвард)</t>
  </si>
  <si>
    <t>№ 7224885 от 04.11.2024 Спирт пищевой Люкс 4400 дал</t>
  </si>
  <si>
    <t>№ 7179570 от 14.10.2024 Спирт пищевой Люкс 270 дал</t>
  </si>
  <si>
    <t>№ 7209537 от 28.10.2024 Спирт пищевой Люкс 170 дал</t>
  </si>
  <si>
    <t>№ 7241231 от 14.11.2024 спирт пищевой Люкс 150 дал</t>
  </si>
  <si>
    <t>№ 7259973 от 26.11.2024 спирт пищевой Альфа 200 дал</t>
  </si>
  <si>
    <t>№ 7282364 от 11.12.2024 спирт пищевой Люкс 120 дал</t>
  </si>
  <si>
    <t>№ 7295151 от 16.12.2024 спирт пищевой Люкс 180 дал</t>
  </si>
  <si>
    <t>№ 7305208 от 20.12.2024 спирт пищевой Люкс 220 дал</t>
  </si>
  <si>
    <t>№ 7311334 от 25.12.2024 спирт пищевой Люкс 70 дал</t>
  </si>
  <si>
    <t>№ 7150018 от 26.09.2024 Спирт пищевой Люкс 1600 дал</t>
  </si>
  <si>
    <t>№ 7166617 от 07.10.2024 Спирт пищевой Люкс 1600 дал</t>
  </si>
  <si>
    <t>№ 7170773 от 08.10.2024 спирт пищевой Люкс 1600 дал</t>
  </si>
  <si>
    <t>№ 7175302 от 10.10.2024 Спирт пищевой Люкс 1600 дал</t>
  </si>
  <si>
    <t>№ 7177585 от 11.10.2024 Спирт пищевой Люкс 1600 дал</t>
  </si>
  <si>
    <t>№ 7183132 от 15.10.2024 Спирт пищевой Люкс 400 дал</t>
  </si>
  <si>
    <t>№ 7185815 от 16.10.2024 Спирт пищевой Люкс 1200 дал</t>
  </si>
  <si>
    <t>№ 7196542 от 21.10.2024 спирт пищевой Люкс 800 дал</t>
  </si>
  <si>
    <t>№ 7198636 от 22.10.2024 спирт пищевой Люкс 800 дал</t>
  </si>
  <si>
    <t>№ 7204520 от 24.10.2024 Спирт пищевой Люкс 1600 дал</t>
  </si>
  <si>
    <t>№ 7210614 от 28.10.2024 Спирт пищевой Альфа 1600 дал</t>
  </si>
  <si>
    <t>№ 7213410 от 29.10.2024 спирт пищевой Люкс 1600 дал</t>
  </si>
  <si>
    <t>№ 7226586 от 05.11.2024 Спирт пищевой Люкс 1600 дал</t>
  </si>
  <si>
    <t>№ 7229698 от 06.11.2024 Спирт пищевой Люкс 1600 дал</t>
  </si>
  <si>
    <t>№ 7233583 от 08.11.2024 спирт пищевой Люкс 1600 дал</t>
  </si>
  <si>
    <t>№ 7238251 от 12.11.2024 спирт пищевой Люкс 1600 дал</t>
  </si>
  <si>
    <t>№ 7245044 от 15.11.2024 спирт пищевой Люкс 800 дал</t>
  </si>
  <si>
    <t>№ 7246618 от 18.11.2024 спирт пищевой Люкс 800 дал</t>
  </si>
  <si>
    <t>№ 7248866 от 19.11.2024 спирт пищевой Люкс 1600 дал</t>
  </si>
  <si>
    <t>№ 7271002 от 02.12.2024 спирт пищевой Люкс 1200 дал</t>
  </si>
  <si>
    <t>№ 7272419 от 03.12.2024 спирт пищевой Люкс 400 дал</t>
  </si>
  <si>
    <t>№ 7274429 от 04.12.2024 спирт пищевой Люкс 1600 дал</t>
  </si>
  <si>
    <t>№ 7313240 от 25.12.2024 Спирт пищевой Люкс 1600 дал</t>
  </si>
  <si>
    <t>"FARG`ONAAZOT " AKSIYADORLIK JAMIYATI</t>
  </si>
  <si>
    <t>№ 7222863 от 04.11.2024 спирт технический 100 дал</t>
  </si>
  <si>
    <t>№ 7176619 от 11.10.2024 спирт пищевой Люкс 100 дал</t>
  </si>
  <si>
    <t>№ 7245666 от 18.11.2024 спирт пищевой Люкс 200 дал</t>
  </si>
  <si>
    <t>№ 7160350 от 03.10.2024 спирт пищевой Люкс 50 дал</t>
  </si>
  <si>
    <t>№ 7163059 от 04.10.2024 спирт пищевой Люкс 450 дал</t>
  </si>
  <si>
    <t>№ 7205246 от 24.10.2024 Спирт пищевой Люкс 50 дал</t>
  </si>
  <si>
    <t>№ 7206366 от 25.10.2024 спирт пищевой Люкс 190 дал</t>
  </si>
  <si>
    <t>№ 7208194 от 25.10.2024 спирт пищевой Люкс 260 дал</t>
  </si>
  <si>
    <t>№ 7232574 от 08.11.2024 спирт пищевой Люкс 200 дал</t>
  </si>
  <si>
    <t>№ 7234892 от 11.11.2024 спирт пищевой Люкс 300 дал</t>
  </si>
  <si>
    <t>№ 7258834 от 25.11.2024 спирт пищевой Люкс 500 дал</t>
  </si>
  <si>
    <t>№ 7279072 от 06.12.2024 спирт пищевой 400 дал</t>
  </si>
  <si>
    <t>№ 7279727 от 10.12.2024 спирт пищевой Люкс 100 дал</t>
  </si>
  <si>
    <t>№ 7303251 от 19.12.2024 Спирт пищевой Люкс 400 дал</t>
  </si>
  <si>
    <t>№ 7307241 от 23.12.2024 Спирт пищевой Люкс 100 дал</t>
  </si>
  <si>
    <t>№ 7161300 от 03.10.2024 Спирт пищевой Люкс 3 200 дал Форвард</t>
  </si>
  <si>
    <t>№ 7164791 от 04.10.2024 Спрт пищевой Люкс 400 дал Форвард</t>
  </si>
  <si>
    <t>№ 7186610 от 16.10.2024 Спирт пищевой Люкс 400 дал Форвард</t>
  </si>
  <si>
    <t>№ 7188267 от 17.10.2024 Спирт пищевой Люкс 3200 дал Форвард</t>
  </si>
  <si>
    <t>№ 7156313 от 30.09.2024 Спирт пищевой Люкс 1200 дал</t>
  </si>
  <si>
    <t>№ 7228892 от 06.11.2024 спирт пищевой Люкс 1200 дал</t>
  </si>
  <si>
    <t>№ 7290407 от 13.12.2024 спирт пищевой Люкс 1200 дал</t>
  </si>
  <si>
    <t>№ 7165630 от 07.10.2024 Спирт пищевой Люкс 10 дал</t>
  </si>
  <si>
    <t>№ 7209536 от 28.10.2024 спирт пищевой Люкс 10 дал</t>
  </si>
  <si>
    <t>№ 7214058 от 29.10.2024 спирт пищевой люкс 10 дал</t>
  </si>
  <si>
    <t>№ 7215064 от 30.10.2024 спирт пищевой Люкс 10 дал</t>
  </si>
  <si>
    <t>№ 7182243 от 15.10.2024 спирт пищевой Люкс 300 дал</t>
  </si>
  <si>
    <t>№ 7243283 от 15.11.2024 спирт пищевой Люкс 200 дал</t>
  </si>
  <si>
    <t>№ 7266614 от 29.11.2024 спирт пищевой Люкс 110 дал</t>
  </si>
  <si>
    <t>№ 7271412 от 03.12.2024 спирт пищевой Люкс 50 дал</t>
  </si>
  <si>
    <t>№ 7273427 от 04.12.2024 спирт пищевой Люкс 140 дал</t>
  </si>
  <si>
    <t>№ 7245667 от 18.11.2024спирт пищевой люкс 100 дал</t>
  </si>
  <si>
    <t>№ 7259965 от 26.11.2024 Спирт пищевой Люкс 360 дал</t>
  </si>
  <si>
    <t>№ 7264465 от 28.11.2024 Спирт пищевой Люкс 50 дал</t>
  </si>
  <si>
    <t>№ 7266613 от 29.11.2024 Спирт пищевой Люкс 290 дал</t>
  </si>
  <si>
    <t>№ 7157322 от 02.10.2024 Спирт пищевой Люкс 400 дал</t>
  </si>
  <si>
    <t>№ 7160348 от 03.10.2024 Спирт пищевой Люкс 100 дал</t>
  </si>
  <si>
    <t>№ 7257161 от 25.11.2024 Спирт пищевой Люкс 100 дал</t>
  </si>
  <si>
    <t>№ 7258836 от 25.11.2024 Спирт пищевой Люкс 200 дал</t>
  </si>
  <si>
    <t>№ 7262341 от 27.11.2024 Спирт пищевой Люкс 200 дал</t>
  </si>
  <si>
    <t>№ 7264464 от 28.11.2024 Спирт пищевой Люкс 100 дал</t>
  </si>
  <si>
    <t>№ 7171667 от 09.10.2024 Спирт технический 80 дал</t>
  </si>
  <si>
    <t>№ 7285718 от 12.12.2024 Спрт технический 90 дал</t>
  </si>
  <si>
    <t>№ 7174389 от 10.10.2024 Спирт пищевой Альфа 40 дал</t>
  </si>
  <si>
    <t>№ 7262345 от 27.11.2024 Спирт пищевой Альфа 40 дал</t>
  </si>
  <si>
    <t>№ 7163058 от 04.10.2024 спирт пищевой Люкс 300 дал</t>
  </si>
  <si>
    <t>№ 7227856 от 06.11.2024 Спирт пищевой Люкс 350 дал</t>
  </si>
  <si>
    <t>№ 7269319 от 02.12.2024 Спирт пищевой Люкс 250 дал</t>
  </si>
  <si>
    <t>№ 7307240 от 23.12.2024 спирт пищевой Люкс 200 дал</t>
  </si>
  <si>
    <t>№ 7191770 от 18.10.2024 Спирт пищевой Люкс 50 дал</t>
  </si>
  <si>
    <t>№ 7232573 от 08.11.2024 спирт пищевой Люкс 50 дал</t>
  </si>
  <si>
    <t>№ 7298142 от 17.12.2024 спирт пищевой Люкс 50 дал</t>
  </si>
  <si>
    <t>№ 7230277 от 07.11.2024 Спирт пищевой Люкс 300 дал</t>
  </si>
  <si>
    <t>№ 7232575 от 08.11.2024 спирт пищевой Люкс 150 дал</t>
  </si>
  <si>
    <t>"LANKO MIYA" MAS'ULIYATI CHEKLANGAN JAMIYAT QO`SHMA KORXONA</t>
  </si>
  <si>
    <t>№ 7221774 от 01.11.2024 Спирт технический 30 дал</t>
  </si>
  <si>
    <t>№ 7307239 от 23.12.2024 спирт пищевой Люкс 100 дал</t>
  </si>
  <si>
    <t>"MEDEX TEXTILE" mas`uliyati cheklangan jamiyati</t>
  </si>
  <si>
    <t>№ 7211388 от 28.10.2024 Спирт технический 10 дал</t>
  </si>
  <si>
    <t>№ 7274755 от 04.12.2024 спирт технический 100 дал</t>
  </si>
  <si>
    <t>№ 7163060 от 04.10.2024 Спирт пищевой Люкс 200 дал</t>
  </si>
  <si>
    <t>№ 7171631 от 09.10.2024 спит пищевой Люкс 100 дал</t>
  </si>
  <si>
    <t>№ 7225548 от 05.11.2024 Спирт пищевой Люкс 200 дал</t>
  </si>
  <si>
    <t>№ 7289006 от 13.12.2024 спирт пищевой 200 дал Люкс</t>
  </si>
  <si>
    <t>№ 7274756 от 04.12.2024 Спирт технический 300 дал</t>
  </si>
  <si>
    <t>№ 7240556 от 13.11.2024 спирт технический 500 дал</t>
  </si>
  <si>
    <t>№ 7149771 от 26.09.2024 Спирт технический 10 дал</t>
  </si>
  <si>
    <t>№ 7237240 от 12.11.2024 спирт технический 200 дал</t>
  </si>
  <si>
    <t>"O'ZBEKISTON RESPUBLIKASI MARKAZIY BANKINING "DAVLAT BELGISI"" davlat unitar korxonasi</t>
  </si>
  <si>
    <t>№ 7311366 от 25.12.2024 спирт технический 1000 дал</t>
  </si>
  <si>
    <t>"O'ZBEKNEFTGAZ" aksiyadorlik jamiyati</t>
  </si>
  <si>
    <t>№ 7242633 от 14.11.2024 Спирт технический 20 дал</t>
  </si>
  <si>
    <t>"O’ZBEKISTON TEXNOLOGIK METALLAR KOMBINATI" AKSIYADORLIK JAMIYATI</t>
  </si>
  <si>
    <t>№ 7168968 от 08.10.2024 спирт технический 100 дал</t>
  </si>
  <si>
    <t>№ 7285116 от 11.12.2024 спирт технический 10 дал</t>
  </si>
  <si>
    <t>"PAXTAKOR GOLD TEXTILE" mas‘uliyati cheklangan jamiyati</t>
  </si>
  <si>
    <t>№ 7175850 от 10.10.2024 спирт технический 100 дал</t>
  </si>
  <si>
    <t>№ 7188785 от 17.10.2024 Спирт пищевой Люкс 60 дал</t>
  </si>
  <si>
    <t xml:space="preserve">№ 7247873 от 19.11.2024 Спирт пищевой Люкс 60 дал </t>
  </si>
  <si>
    <t>№ 7140916 от 23.09.2024 спирт пищевой Альфа 3200 дал</t>
  </si>
  <si>
    <t>№ 7159494 от 02.10.2024 Спирт пищевой Альфа 800 дал</t>
  </si>
  <si>
    <t>№ 7161301 от 03.10.2024 Спирт пищевой Альфа 2000 дал</t>
  </si>
  <si>
    <t>№ 7163931 от 04.10.2024 спирт пищевой Альфа 400 дал</t>
  </si>
  <si>
    <t>№ 7175304 от 10.10.2024 Спирт пищевой Альфа 3200 дал</t>
  </si>
  <si>
    <t>№ 7180501 от 14.10.2024 Спирт пищевой Альфа 2000 тн</t>
  </si>
  <si>
    <t>№ 7183134 от 15.10.2024 Спирт пищевой Альфа 400 дал</t>
  </si>
  <si>
    <t>№ 7185816 от 16.10.2024 Спирт пищевой Альфа 800 дал</t>
  </si>
  <si>
    <t>№ 7188268 от 17.10.2024 Спирт пищевой Альфа 2000 дал</t>
  </si>
  <si>
    <t>№ 7190939 от 18.10.2024 Спирт пищевой Альфа 1200 дал</t>
  </si>
  <si>
    <t>№ 7190940 от 18.10.2024 Спирт пищевой Альфа 800 дал</t>
  </si>
  <si>
    <t>№ 7195227 от 21.10.2024 Спирт пищевой Альфа 1200 дал</t>
  </si>
  <si>
    <t>№ 7198637 от 22.10.2024 Спирт пищевой Альфа 1200 дал</t>
  </si>
  <si>
    <t>№ 7218787 от 31.10.2024 спирт пищевой Альфа 800 дал</t>
  </si>
  <si>
    <t>№ 7222008 от 01.11.2024 спирт пищевой Альфа 2000 дал</t>
  </si>
  <si>
    <t>№ 7224888 от 04.11.2024 спирт пищевой Альфа 400 дал</t>
  </si>
  <si>
    <t>№ 7247340 от 18.11.2024 спирт пищевой Альфа 1200 дал</t>
  </si>
  <si>
    <t>№ 7248867 от 19.11.2024 спирт пищевой Альфа 400 дал</t>
  </si>
  <si>
    <t>№ 7251695 от 20.11.2024 спирт пищевой Альфа 1600 дал</t>
  </si>
  <si>
    <t>№ 7254099 от 21.11.2024 спирт пищевой Альфа 2000 дал</t>
  </si>
  <si>
    <t>№ 7255586 от 22.11.2024 Спирт пищевой Альфа 2000 дал</t>
  </si>
  <si>
    <t>№ 7258322 от 25.11.2024 спирт пищевой Альфа 2000 дал</t>
  </si>
  <si>
    <t>№ 7261050 от 26.11.2024 спирт пищевой Альфа 400 дал</t>
  </si>
  <si>
    <t>№ 7261855 от 26.11.2024 спирт пищевой Альфа 1600 дал</t>
  </si>
  <si>
    <t>№ 7263302 от 27.11.2024 спирт пищевой Альфа 2000 дал</t>
  </si>
  <si>
    <t>№ 7265484 от 28.11.2024 Спирт пищевой Альфа 2000 дал</t>
  </si>
  <si>
    <t>№ 7271005 от 02.12.2024 Спирт пищевой Альфа 800 дал</t>
  </si>
  <si>
    <t>№ 7272420 от 03.12.2024 Спирт пищевой Альфа 1600 дал</t>
  </si>
  <si>
    <t>№ 7276310 от 05.12.2024 Спирт пищевой Альфа 1600 дал</t>
  </si>
  <si>
    <t>№ 7284664 от 11.12.2024 Спирт пищевой Альфа 1200 дал</t>
  </si>
  <si>
    <t>№ 7287128 от 12.12.2024 Спирт пищевой Альфа 2000 дал</t>
  </si>
  <si>
    <t>№ 7290409 от 13.12.2024 Спирт пищевой альфа 2000 дал</t>
  </si>
  <si>
    <t>№ 7293560 от 14.12.2024 спирт пищевой Альфа 1200 дал</t>
  </si>
  <si>
    <t>№ 7299355 от 17.12.2024 спирт пищевой Альфа 2000 дал</t>
  </si>
  <si>
    <t>№ 7301936 от 18.12.2024 спирт пищевой Альфа 1200 дал</t>
  </si>
  <si>
    <t>№ 7304498 от 19.12.2024 спирт пищевой Альфа 2000 дал</t>
  </si>
  <si>
    <t>№ 7306375 от 20.12.2024 спирт пищевой Альфа 1200 дал</t>
  </si>
  <si>
    <t>№ 7245712 от 18.11.2024 спирт технический 20 дал</t>
  </si>
  <si>
    <t>№ 7151155 от 27.09.2024 спирт пищевой Люкс 200 дал</t>
  </si>
  <si>
    <t>№ 7163061 от 04.10.2024 спирт пищевой Люкс 50 дал</t>
  </si>
  <si>
    <t>№ 7165631 от 07.10.2024 Спирт пищевой Люкс 140 дал</t>
  </si>
  <si>
    <t>№ 7176618 от 11.10.2024 Спирт пищевой Люкс 200 дал</t>
  </si>
  <si>
    <t>№ 7184899 от 16.10.2024 Спирт пищевой Люкс 200 дал</t>
  </si>
  <si>
    <t>№ 7209538 от 28.10.2024  Спирт пищевой Люкс 200 дал</t>
  </si>
  <si>
    <t>№ 7222833 от 04.11.2024 спирт пищевой Люкс 200 дал</t>
  </si>
  <si>
    <t>№ 7239257 от 13.11.2024 спирт пищевой Люкс 200 дал</t>
  </si>
  <si>
    <t>№ 7253625 от 21.11.2024 спирт пищевой Люс 200 дал</t>
  </si>
  <si>
    <t>№ 7264463 от 28.11.2024 спирт пищевой Люкс 200 дал</t>
  </si>
  <si>
    <t>№ 7273426 от 04.12.2024 спирт пищевой Люкс 200 дал</t>
  </si>
  <si>
    <t>№ 7313623 от 26.12.2024 спирт пищевой Люкс 190 дал</t>
  </si>
  <si>
    <t>"SAMIKO MOON" mas`uliyati cheklangan jamiyati</t>
  </si>
  <si>
    <t>№ 13 от 18.10.2024 Сивушное масло</t>
  </si>
  <si>
    <t>"SAMO" MAS'ULIYATI CHEKLANGAN JAMIYAT</t>
  </si>
  <si>
    <t>№ 7163081 от 04.10.2024 Спирт технический 10 дал</t>
  </si>
  <si>
    <t>№ 7269352 от 02.12.2024 спирт технический 120 дал</t>
  </si>
  <si>
    <t>№ 7270730 от 02.12.2024 спирт технический 180 дал</t>
  </si>
  <si>
    <t>№ 7266654 от 29.11.2024 Спирт технический 20 дал</t>
  </si>
  <si>
    <t>"SHARQ" aksiyadorlik jamiyati</t>
  </si>
  <si>
    <t>№ 7262373 от 27.11.2024 Спирт технический 100 дал</t>
  </si>
  <si>
    <t>№ 7159491 от 02.10.2024 Спирт пищевой Люкс 6000 дал</t>
  </si>
  <si>
    <t>№ 7178639 от 11.10.2024 Спирт пищевой Люкс 6400 дал Форвард</t>
  </si>
  <si>
    <t xml:space="preserve">№ 7213411 от 29.10.2024 спирт пищевой Люкс 6000 дал </t>
  </si>
  <si>
    <t>№ 7224886 от 04.11.2024 спирт пищевой Люкс 6000 дал (форвард)</t>
  </si>
  <si>
    <t>№ 7267698 от 29.11.2024 Спирт пищевой Люкс 15 600 дал Форвард</t>
  </si>
  <si>
    <t>№ 7284661 от 11.12.2024 спирт пищевой Люкс 3200 дал</t>
  </si>
  <si>
    <t>№ 7154186 от 30.09.2024 Спирт пищевой Люкс 100 дал</t>
  </si>
  <si>
    <t>№ 7174374 от 10.10.2024 Спирт пищевой Люкс 60 дал</t>
  </si>
  <si>
    <t>№ 7179571 от 14.10.2024 Спирт пищевой Люкс 70 дал</t>
  </si>
  <si>
    <t>№ 7216766 от 30.10.2024 Спирт пищевой Люкс 100 дал</t>
  </si>
  <si>
    <t>№ 7257162 от 25.11.2024 спирт пищевой Люкс 100 дал</t>
  </si>
  <si>
    <t>№ 7285696 от 12.12.2024 спирт пищевой Люкс 150 дал</t>
  </si>
  <si>
    <t>№ 7211387 от 28.10.2024 Спирт технический 20 дал</t>
  </si>
  <si>
    <t>"TEMIRYO`LINFRATUZILMA" AJ</t>
  </si>
  <si>
    <t>№ 7276663 от 05.12.2024 спирт технический</t>
  </si>
  <si>
    <t>№ 7302235 от 18.12.2024 спирт технический 200 дал</t>
  </si>
  <si>
    <t>№ 7271411 от 03.12.2024 Спирт пищевой 300 Люкс</t>
  </si>
  <si>
    <t>"TOSHMINERALSUV BOTTLER" MAS'ULIYATI CHEKLANGAN JAMIYAT</t>
  </si>
  <si>
    <t>№ 7202331 от 23.10.2024 спирт технический 10 дал</t>
  </si>
  <si>
    <t>№ 7259974 от 26.11.2024 спирт пищевой Альфа 1400 дал</t>
  </si>
  <si>
    <t xml:space="preserve">№ 7259975 от 26.11.2024 спирт пищевой Альфа 40 дал </t>
  </si>
  <si>
    <t xml:space="preserve">№ 7262346 от 27.11.2024 спирт пищевой Альфа 160 дал </t>
  </si>
  <si>
    <t>№ 7165746 от 07.10.2024 Спирт технический 30 дал</t>
  </si>
  <si>
    <t>№ 7158166 от 02.10.2024 спирт пищевой Люкс 1200 дал</t>
  </si>
  <si>
    <t>№ 7166618 от 07.10.2024 Спирт пищевой Люкс</t>
  </si>
  <si>
    <t>№ 7169896 от 08.10.2024 Спирт пищевой Люкс 400 тн</t>
  </si>
  <si>
    <t>№ 7183131 от 15.10.2024 Спирт пищевой Люкс 1200 дал</t>
  </si>
  <si>
    <t>№ 7207407 от 25.10.2024 спирт пищевой Люкс 800 дал</t>
  </si>
  <si>
    <t>№ 7223942 от 04.11.2024 спирт пищевой Люкс 1200 дал</t>
  </si>
  <si>
    <t>№ 7235911 от 11.11.2024 спирт пищевой Альфа 800 дал</t>
  </si>
  <si>
    <t>№ 7244220 от 15.11.2024 спирт пищевой Люкс 1200 дал</t>
  </si>
  <si>
    <t>№ 7276309 от 05.12.2024 спирт пищевой Люкс 400 дал</t>
  </si>
  <si>
    <t>№ 7278742 от 06.12.2024 спирт пишевой Люкс 400 дал</t>
  </si>
  <si>
    <t>"UZCARLSBERG" mas'uliyati cheklangan jamiyati</t>
  </si>
  <si>
    <t>№ 7200597 от 23.10.2024 Спирт технический 100 дал</t>
  </si>
  <si>
    <t>№ 7260004 от 26.11.2024 Спирт технический 300 дал</t>
  </si>
  <si>
    <t>№ 7247091 от 18.11.2024 Спирт технический 1000 дал</t>
  </si>
  <si>
    <t>"VISAGE VITA EXPORT" mas‘uliyati cheklangan jamiyati</t>
  </si>
  <si>
    <t>№ 7270729 от 02.12.2024 спирт технический 30 дал</t>
  </si>
  <si>
    <t>№ 16-юрс от 05.11.2024 Пар товарный 10 Гкал</t>
  </si>
  <si>
    <t>№ 7172574 от 09.10.2024 спирт пищевой Люкс 1200 дал</t>
  </si>
  <si>
    <t>№ 7172575 от 09.10.2024 спирт пищевой Люкс 800 дал</t>
  </si>
  <si>
    <t>№ 7175303 от 10.10.2024 Спирт пищевой Люкс 1600 дал</t>
  </si>
  <si>
    <t>№ 7176028 от 10.10.2024 Спирт пищевой Люкс 1200 дал</t>
  </si>
  <si>
    <t>№ 7217032 от 30.10.2024 спирт пищевой Люкс 2000 дал</t>
  </si>
  <si>
    <t>№ 7218785 от 31.10.2024 спирт пищевой Люкс 1200 дал</t>
  </si>
  <si>
    <t>№ 7233584 от 08.11.2024 спирт пищевой Люкс 400 дал</t>
  </si>
  <si>
    <t>№ 7236695 от 11.11.2024 спирт пищевой Люкс 1200 дал</t>
  </si>
  <si>
    <t>№ 7279323 от 06.12.2024 спирт пищевой Люкс 1200 дал</t>
  </si>
  <si>
    <t>№ 7279324 от 06.12.2024 спирт пищевой Люкс 400 дал</t>
  </si>
  <si>
    <t>№ 7281226 от 10.12.2024 спирт пищевой Люкс 2000 дал</t>
  </si>
  <si>
    <t>№ 7284660 от 11.12.2024 спирт пищевой Люкс 800 дал</t>
  </si>
  <si>
    <t>9111-СОНЛИ ҲАРБИЙ ҚИСМ</t>
  </si>
  <si>
    <t>№ 7264484 от 28.11.2024 спирт технический 20 дал</t>
  </si>
  <si>
    <t>№ 7206393 от 25.10.2024 Спирт технический 50 дал</t>
  </si>
  <si>
    <t>№ 7287484 от 12.12.2024 Спирт технический 50 дал</t>
  </si>
  <si>
    <t>№ 7183133 от 15.10.2024 Спирт пищевой</t>
  </si>
  <si>
    <t>№ 7196543 от 21.10.2024 Спирт пищевой Люкс 3200 дал</t>
  </si>
  <si>
    <t>№ 7216041 от 30.10.2024 Спирт пищевой Люкс 3200 дал</t>
  </si>
  <si>
    <t>№ 7218786 от 31.10.2024 спирт пищевой Люкс 3200 дал</t>
  </si>
  <si>
    <t>№ 7221233 от 01.11.2024 спирт пищевой Люкс 3200 дал</t>
  </si>
  <si>
    <t>№ 7254097 от 21.11.2024 Спирт пищевой Люкс 3200 дал Форвард</t>
  </si>
  <si>
    <t>№ 7281227 от 10.12.2024</t>
  </si>
  <si>
    <t>№ 7284663 от 11.12.2024 спирт пищевой Альфа 1600 дал</t>
  </si>
  <si>
    <t>№ 7287127 от 12.12.2024 спирт пищевой Люкс 1600 дал</t>
  </si>
  <si>
    <t>№ 7290408 от 13.12.2024 спирт пищевой Люкс 400 дал</t>
  </si>
  <si>
    <t>№ 7293558 от 14.12.2024 спирт пищевой Люкс 1200 дал</t>
  </si>
  <si>
    <t>№ 7219470 от 31.10.2024 спирт технический 100 дал</t>
  </si>
  <si>
    <t>№ 7175300 от 10.10.2024 Спирт пищевой 25600 дал Люкс (форвард)</t>
  </si>
  <si>
    <t>№ 7208481 от 25.10.2024 спирт пищевой Люкс 26000 дал (форвард)</t>
  </si>
  <si>
    <t>№ 7249457 от 19.11.2024 Спирт пищевой Люкс 26000 дал (форвард)</t>
  </si>
  <si>
    <t>№ 7284662 от 11.12.2024</t>
  </si>
  <si>
    <t>№ 7293559 от 14.12.2024 спирт пищевой Люкс 2000 дал</t>
  </si>
  <si>
    <t>№ 7296465 от 16.12.2024 спирт пищевой Люкс 1200 дал</t>
  </si>
  <si>
    <t>№ 7289040 от 13.12.2024 спирт технический 10 дал</t>
  </si>
  <si>
    <t>№ 7208214 от 25.10.2024 Спирт технический 300 дал</t>
  </si>
  <si>
    <t>№ 7160349 от 03.10.2024 Спирт пищевой Люкс 50 дал</t>
  </si>
  <si>
    <t>№ 7220244 от 01.11.2024 спирт пищевой Люкс 150 дал</t>
  </si>
  <si>
    <t>№ 7234891 от 11.11.2024 спирт  пищевой Люкс 100 дал</t>
  </si>
  <si>
    <t>№ 7237214 от 12.11.2024 спирт пищевой Люкс 50 дал</t>
  </si>
  <si>
    <t>№ 7309286 от 24.12.2024 спирт пищевой Люкс 180 дал</t>
  </si>
  <si>
    <t>№ 7230298 от 07.11.2024 спирт технический 10 дал</t>
  </si>
  <si>
    <t>№ 7237213 от 12.11.2024 спирт пищевой Люкс 20 дал</t>
  </si>
  <si>
    <t>FOTON AJ</t>
  </si>
  <si>
    <t>№ 7260005 от 26.11.2024 Спирт технический 30 дал</t>
  </si>
  <si>
    <t>№ 7136833 от 20.09.2024 спирт технический 100 дал</t>
  </si>
  <si>
    <t>№ 7222862 от 04.11.2024 Спирт технический 50 дал</t>
  </si>
  <si>
    <t>№ 7234037 от 08.11.2024 спирт технический 100 дал</t>
  </si>
  <si>
    <t>№ 7313659 от 26.12.2024 спирт технический 100 дал</t>
  </si>
  <si>
    <t>№ 7287485 от 12.12.2024 спирт технический 200 дал</t>
  </si>
  <si>
    <t>№ 7182244 от 15.10.2024 спирт пищевой Люкс 100 дал</t>
  </si>
  <si>
    <t>№ 7245668 от 18.11.2024 Спирт пищевой Люкс 100 дал</t>
  </si>
  <si>
    <t>№ 7292276 от 14.12.2024 спирт пищевой Люкс 100 дал</t>
  </si>
  <si>
    <t>№ 7151186 от 27.09.2024 спирт технический 100 дал</t>
  </si>
  <si>
    <t>№ 7251343 от 20.11.2024 спирт технический 100 дал</t>
  </si>
  <si>
    <t>№ 7165629 от 07.10.2024 Спирт пищевой Люкс 250 дал</t>
  </si>
  <si>
    <t>№ 7238682 от 12.11.2024 спирт пищевой Люкс 250 дал</t>
  </si>
  <si>
    <t>№ 7155968 от 30.09.2024 спирт пищевой 150 дал</t>
  </si>
  <si>
    <t>№ 7171630 от 09.10.2024 спирт пищевой Люкс 300 дал</t>
  </si>
  <si>
    <t>№ 7225549 от 05.11.2024 Спирт пищевой Люкс 200 дал</t>
  </si>
  <si>
    <t>№ 7316043 от 27.12.2024 спирт пищевой Люкс 390 дал</t>
  </si>
  <si>
    <t>№ 7155969 от 30.09.2024 спирт пищевой Люкс 50 дал</t>
  </si>
  <si>
    <t>№ 7197605 от 22.10.2024 Спирт пищевой Люкс 50 дал</t>
  </si>
  <si>
    <t xml:space="preserve">№ 7249204 от 19.11.2024 Спирт пищевой Люкс 100 дал </t>
  </si>
  <si>
    <t>№ 7134476 от 19.09.2024 Спирт пищевой Люкс 250 дал</t>
  </si>
  <si>
    <t>№ 7174373 от 10.10.2024 Спирт пищевой Люкс 600 дал</t>
  </si>
  <si>
    <t>№ 7227857 от 06.11.2024 спирт пищевой Люкс 50 дал</t>
  </si>
  <si>
    <t>№ 7230276 от 07.11.2024 спирт пищевой Люкс 100 дал</t>
  </si>
  <si>
    <t>№ 7244763 от 15.11.2024 спирт пищевой 150 дал</t>
  </si>
  <si>
    <t>№ 7269318 от 02.12.2024 Спирт пищевой Люкс 450 дал</t>
  </si>
  <si>
    <t>№ 7269320 от 02.12.2024 спирт пищевой Люкс 150 дал</t>
  </si>
  <si>
    <t>№ 7285697 от 12.12.2024 Спирт пищевой Люкс 250 дал</t>
  </si>
  <si>
    <t>№ 7289007 от 13.12.2024 спирт пищевой Люкс 190 дал</t>
  </si>
  <si>
    <t>№ 7145047 от 25.09.2024 спирт пищевой Люкс 280 дал</t>
  </si>
  <si>
    <t>№ 7292275 от 14.12.2024 спирт пищевой Люкс 280 дал</t>
  </si>
  <si>
    <t>№ 7126517 от 13.09.2024 Спирт пищевой Альфа 3200 дал</t>
  </si>
  <si>
    <t>№ 7178642 от 11.10.2024 Склад спирта Альфа 6400 дал Форвард</t>
  </si>
  <si>
    <t>№ 7205441 от 24.10.2024 Спирт пищевой Альфа 3200 дал Форвард</t>
  </si>
  <si>
    <t>№ 7207409 от 25.10.2024 Спирт пищевой Альфа 3200 дал Форвард</t>
  </si>
  <si>
    <t>№ 7313622 от 26.12.2024 Спирт пищевой Люкс 100 дал</t>
  </si>
  <si>
    <t>№ 7234924 от 11.11.2024 Спирт технический 30 дал</t>
  </si>
  <si>
    <t>№ 7181193 от 14.10.2024 Спирт пищевой 40 дал</t>
  </si>
  <si>
    <t>№ 7289005 от 13.12.2024 спирт пищевой Люкс 10 дал</t>
  </si>
  <si>
    <t>№ 7143708 от 24.09.2024 спирт пищевой Люкс 50 дал</t>
  </si>
  <si>
    <t>№ 00000003 от 01.11.2024 Пар товарный</t>
  </si>
  <si>
    <t>ООО "FAYIZ DJAMSHID"</t>
  </si>
  <si>
    <t>№ 15-юрс от 29.10.2024 Отопления</t>
  </si>
  <si>
    <t>№ 7160347 от 03.10.2024 спирт пищевой Люкс 200 дал</t>
  </si>
  <si>
    <t>№ 7257160 от 25.11.2024 спирт пищевой Люкс 200 дал</t>
  </si>
  <si>
    <t>Хом аше, материаллар сотиб олиш бўйича шартномалар рўйхати</t>
  </si>
  <si>
    <t>ТОО "Урал Транс Логистик"</t>
  </si>
  <si>
    <t>№ 30/09 от 30.09.2024 Пшеница 4-го класса</t>
  </si>
  <si>
    <t>Хизматлар бўйича шартномалар рўйхати</t>
  </si>
  <si>
    <t>"ALFA INVEST" mas`uliyati cheklangan jamiyati</t>
  </si>
  <si>
    <t>№ 05/08-09-00/1147-24 от 24.12.2024 Страхования имущества, передаваемого в залог</t>
  </si>
  <si>
    <t>№ 60/24 от 04.11.2024 кап. ремонт эл.дв.</t>
  </si>
  <si>
    <t>№ 68/24 от 05.12.2024 кап. ремонт эл.дв.</t>
  </si>
  <si>
    <t>№ 18/11-Тех от 18.11.2024 Услуга автокран</t>
  </si>
  <si>
    <t>№ 53 от 25.10.2024 Транспортний услуга арматура</t>
  </si>
  <si>
    <t>"EXPRESS MED SERVICE" mas‘uliyati cheklangan jamiyati</t>
  </si>
  <si>
    <t>№ 29 от 14.11.2024 медосмотр</t>
  </si>
  <si>
    <t>№ 113 от 11.12.2024 обучение</t>
  </si>
  <si>
    <t>"HOTEL ASIA TASHKENT" MAS'ULIYATI CHEKLANGAN JAMIYAT</t>
  </si>
  <si>
    <t>№ 24/99 от 15.10.2024 Гостиница</t>
  </si>
  <si>
    <t>"IMMUNO CENTRE" MAS'ULIYATI CHEKLANGAN JAMIYAT</t>
  </si>
  <si>
    <t>№ 2/2024 от 03.10.2024 Вакцина 122шт</t>
  </si>
  <si>
    <t>"INSMET SYSTEM" mas`uliyati cheklangan jamiyati</t>
  </si>
  <si>
    <t xml:space="preserve">№ 013/24 от 23.10.2024 Поверка </t>
  </si>
  <si>
    <t>№ 11-09/11/03-0000104 от 19.11.2024 строхование транс</t>
  </si>
  <si>
    <t>"LEADER FINANCE CAPITAL" MAS'ULIYATI CHEKLANGAN JAMIYAT</t>
  </si>
  <si>
    <t>№ 5/К от 10.10.2024 Оценки системы корпоративного управления</t>
  </si>
  <si>
    <t>24-001-182194 от 29.10.2024г. Поверка СИ</t>
  </si>
  <si>
    <t>24-103-184357 от 13.11.2024г. Поверка СИ</t>
  </si>
  <si>
    <t>"O‘ZBEKISTON RESPUBLIKASI RAQOBATNI RIVOJLANTIRISH VA ISTE`MOLCHILAR HUQUQLARINI HIMOYA QILISH QO`MI</t>
  </si>
  <si>
    <t>№ 2686265 от 10.10.2024 Учеба Монополия</t>
  </si>
  <si>
    <t>"OTEL O`ZBEKISTON" MAS'ULIYATI CHEKLANGAN JAMIYAT QO`SHMA KORXONA</t>
  </si>
  <si>
    <t>№ 0124/383-Г от 06.11.2024 Гостиничная услуга</t>
  </si>
  <si>
    <t>"QUSHBEGI PLAZA" MAS'ULIYATI CHEKLANGAN JAMIYAT</t>
  </si>
  <si>
    <t>№ 96 от 22.11.2024 Гостиница итальянец</t>
  </si>
  <si>
    <t>9Y1-001 от 04.11.2024 услуги по ККМ SIMURG 001</t>
  </si>
  <si>
    <t>"UZBEKISTAN AIRPORTS CARGO" MAS`ULIYATI CHEKLANGAN JAMIYAT</t>
  </si>
  <si>
    <t>№ 6000-Т от 26.11.2024 хранения груза</t>
  </si>
  <si>
    <t>№ 78 от 10.10.2024 Ревизия ГРП</t>
  </si>
  <si>
    <t>№ 3155009-сон от 19.01.2024 Услуги связи (местные)</t>
  </si>
  <si>
    <t>MAMATQULOV SARDORBEK UMMAT O‘G‘LI</t>
  </si>
  <si>
    <t>№ 1 от 30.10.2024 Автоуслуги пшеница</t>
  </si>
  <si>
    <t>№ FS-24-949 от 26.11.2024 ИТС конфигурации</t>
  </si>
  <si>
    <t>Договор 267 от 29.11.2024 Оценка по рыноч.стоимости Автоманины</t>
  </si>
  <si>
    <t>NOMOZOV JA’SURJON ISMATULLA O‘G‘LI</t>
  </si>
  <si>
    <t>NURONIY JAMG`ARMASI YANGIYO`L TUMAN BO`LIMI</t>
  </si>
  <si>
    <t xml:space="preserve">№ Протокол №9 от 10.06.2024 благоворительность </t>
  </si>
  <si>
    <t>SARIYEV SHOVKAT NURBOYEVICH</t>
  </si>
  <si>
    <t>TILAGOV NURIDDIN KARIM O‘G‘LI</t>
  </si>
  <si>
    <t>TOSHKENT DAVLAT AGRAR UNIVERSITETI HUZURIDAGI YANGIYO`L AGROTEXNOLOGIYALAR TEXNIKUMI</t>
  </si>
  <si>
    <t>№ 1 от 27.09.2024 Учеба Гаипова З</t>
  </si>
  <si>
    <t xml:space="preserve">№ 5V от 20.11.2023 учеба Кинжабаев Рустам </t>
  </si>
  <si>
    <t>TURSUNOV STANISLAV GOGAYEVICH</t>
  </si>
  <si>
    <t>№ 41 от 06.11.2024 Услуги по тех об. аппарата высокого давления кап ремонт</t>
  </si>
  <si>
    <t>Yangiyo'l tumani shaxsiy tarkib hujjatlari davlat arxivi</t>
  </si>
  <si>
    <t>Договор 24-071 от 11.03.2024 Аудиторские услуги НСБУ 2024</t>
  </si>
  <si>
    <t>Хизматлар бўйича шартномалар рўйҳати</t>
  </si>
  <si>
    <t>Эл.энергия, табиий газ ва сув билан таъминлаш бўйича шартномалар рўйҳати</t>
  </si>
  <si>
    <t>Спирт этиловый ректификованный пищевой Альфа 96,3 % AO BIOKIMYO аннул.объем</t>
  </si>
  <si>
    <t>Спирт этиловый ректификованный пищевой Люкс AO BIOKIMYO аннул.объем</t>
  </si>
  <si>
    <t>27.12.2024</t>
  </si>
  <si>
    <t>26.12.2024</t>
  </si>
  <si>
    <t>25.12.2024</t>
  </si>
  <si>
    <t>ГУП "O`ZB RES MAR-Y BANKINING DAVLAT BELGISI"</t>
  </si>
  <si>
    <t>306612737</t>
  </si>
  <si>
    <t>24.12.2024</t>
  </si>
  <si>
    <t>23.12.2024</t>
  </si>
  <si>
    <t>20.12.2024</t>
  </si>
  <si>
    <t>19.12.2024</t>
  </si>
  <si>
    <t>18.12.2024</t>
  </si>
  <si>
    <t>310920400</t>
  </si>
  <si>
    <t>17.12.2024</t>
  </si>
  <si>
    <t>16.12.2024</t>
  </si>
  <si>
    <t>14.12.2024</t>
  </si>
  <si>
    <t>13.12.2024</t>
  </si>
  <si>
    <t>"OHANGARONSEMENT" MCHJ</t>
  </si>
  <si>
    <t>12.12.2024</t>
  </si>
  <si>
    <t>11.12.2024</t>
  </si>
  <si>
    <t>10.12.2024</t>
  </si>
  <si>
    <t>06.12.2024</t>
  </si>
  <si>
    <t>CHINA CAMC ENGINEERING CO. LTD. DM</t>
  </si>
  <si>
    <t>207351835</t>
  </si>
  <si>
    <t>05.12.2024</t>
  </si>
  <si>
    <t>04.12.2024</t>
  </si>
  <si>
    <t>03.12.2024</t>
  </si>
  <si>
    <t>02.12.2024</t>
  </si>
  <si>
    <t>VISAGE VITA EXPORT MCHJ</t>
  </si>
  <si>
    <t>305520805</t>
  </si>
  <si>
    <t>29.11.2024</t>
  </si>
  <si>
    <t>28.11.2024</t>
  </si>
  <si>
    <t>9111 Харбий Кисм</t>
  </si>
  <si>
    <t>207336496</t>
  </si>
  <si>
    <t>27.11.2024</t>
  </si>
  <si>
    <t>АЖ SHARQ</t>
  </si>
  <si>
    <t>201051699</t>
  </si>
  <si>
    <t>26.11.2024</t>
  </si>
  <si>
    <t>ОАЖ FOTON</t>
  </si>
  <si>
    <t>201051785</t>
  </si>
  <si>
    <t>ООО UZCARLSBERG</t>
  </si>
  <si>
    <t>205768087</t>
  </si>
  <si>
    <t>25.11.2024</t>
  </si>
  <si>
    <t>22.11.2024</t>
  </si>
  <si>
    <t>21.11.2024</t>
  </si>
  <si>
    <t>20.11.2024</t>
  </si>
  <si>
    <t>19.11.2024</t>
  </si>
  <si>
    <t>18.11.2024</t>
  </si>
  <si>
    <t>15.11.2024</t>
  </si>
  <si>
    <t>14.11.2024</t>
  </si>
  <si>
    <t>"O`ZBEKNEFTGAZ" AJ</t>
  </si>
  <si>
    <t>200837914</t>
  </si>
  <si>
    <t>13.11.2024</t>
  </si>
  <si>
    <t>12.11.2024</t>
  </si>
  <si>
    <t>"O’ZBEKISTON ILMIY-SINOV VA SIFAT NAZORATI MARKAZI " DM "UzTest"</t>
  </si>
  <si>
    <t>204250504</t>
  </si>
  <si>
    <t>11.11.2024</t>
  </si>
  <si>
    <t>08.11.2024</t>
  </si>
  <si>
    <t>07.11.2024</t>
  </si>
  <si>
    <t>06.11.2024</t>
  </si>
  <si>
    <t>05.11.2024</t>
  </si>
  <si>
    <t>04.11.2024</t>
  </si>
  <si>
    <t>АО Fargonaazot</t>
  </si>
  <si>
    <t>200202240</t>
  </si>
  <si>
    <t>01.11.2024</t>
  </si>
  <si>
    <t>СП ООО LANKO MIYA</t>
  </si>
  <si>
    <t>304855744</t>
  </si>
  <si>
    <t>31.10.2024</t>
  </si>
  <si>
    <t>30.10.2024</t>
  </si>
  <si>
    <t>29.10.2024</t>
  </si>
  <si>
    <t>28.10.2024</t>
  </si>
  <si>
    <t>Masuliyati cheklangan jamiyat shaklidagi "MEDEX TEXTILE" xorijiy korxonasi</t>
  </si>
  <si>
    <t>302755704</t>
  </si>
  <si>
    <t>25.10.2024</t>
  </si>
  <si>
    <t>СOCA-COLA ICHIMLIGI UZBEKISTON, LTD  МЧЖ</t>
  </si>
  <si>
    <t>200798458</t>
  </si>
  <si>
    <t>24.10.2024</t>
  </si>
  <si>
    <t>23.10.2024</t>
  </si>
  <si>
    <t>TOSHMINERALSUV BOTTLER MCHJ</t>
  </si>
  <si>
    <t>310864637</t>
  </si>
  <si>
    <t>22.10.2024</t>
  </si>
  <si>
    <t>21.10.2024</t>
  </si>
  <si>
    <t>18.10.2024</t>
  </si>
  <si>
    <t>17.10.2024</t>
  </si>
  <si>
    <t>16.10.2024</t>
  </si>
  <si>
    <t>15.10.2024</t>
  </si>
  <si>
    <t>14.10.2024</t>
  </si>
  <si>
    <t>11.10.2024</t>
  </si>
  <si>
    <t>10.10.2024</t>
  </si>
  <si>
    <t>"PAXTAKOR GOLD TEXTILE"  МЧЖ</t>
  </si>
  <si>
    <t>304472938</t>
  </si>
  <si>
    <t>09.10.2024</t>
  </si>
  <si>
    <t>08.10.2024</t>
  </si>
  <si>
    <t>O’ZBEKISTON TEXNOLOGIK METALLAR KOMBINATI AJ</t>
  </si>
  <si>
    <t>311415426</t>
  </si>
  <si>
    <t>07.10.2024</t>
  </si>
  <si>
    <t>04.10.2024</t>
  </si>
  <si>
    <t>"SAMO" MChJ</t>
  </si>
  <si>
    <t>200579745</t>
  </si>
  <si>
    <t>03.10.2024</t>
  </si>
  <si>
    <t>02.10.2024</t>
  </si>
  <si>
    <t>Дизельное топливо ТДЛ-0,5-40   OOO ORIENT OIL</t>
  </si>
  <si>
    <t>Арматура 12 мм Ст35ГС мерной длины АО Узметкомбинат</t>
  </si>
  <si>
    <t>Масло моторное минеральное ЛУКОЙЛ АВАНГАРД SAE 15W-40 API CF-4/SG. OOO Petrol Auto And Industrial</t>
  </si>
  <si>
    <t>K1045069</t>
  </si>
  <si>
    <t>310633393</t>
  </si>
  <si>
    <t>4016930005</t>
  </si>
  <si>
    <t>прокладки резиновая</t>
  </si>
  <si>
    <t>22.11.2024 15:48:21</t>
  </si>
  <si>
    <t>306050281</t>
  </si>
  <si>
    <t>6117801009</t>
  </si>
  <si>
    <t>23.08.2024 10:09:01</t>
  </si>
  <si>
    <t>6117808009</t>
  </si>
  <si>
    <t>309284795</t>
  </si>
  <si>
    <t>6113001000</t>
  </si>
  <si>
    <t>19.08.2024 17:01:02</t>
  </si>
  <si>
    <t>302936050</t>
  </si>
  <si>
    <t>2835293000</t>
  </si>
  <si>
    <t>15.08.2024 11:13:01</t>
  </si>
  <si>
    <t>15.07.2024 11:56:00</t>
  </si>
  <si>
    <t>15.07.2024 10:23:05</t>
  </si>
  <si>
    <t>Реестр совершенных сделок в портале cooperation.uz  за январь-декабрь  2024 года AO "BIOKIMYO"</t>
  </si>
  <si>
    <t>Услуга по обучению специалистов по антимонопольному комплаенсу</t>
  </si>
  <si>
    <t>O‘ZBEKISTON RESPUBLIKASI RAQOBATNI RIVOJLANTIRISH VA ISTE`MOLCHILAR HUQUQLARINI HIMOYA QILISH QO`MI</t>
  </si>
  <si>
    <t>Реестр совершенных сделок в портале xarid.uzex.uz  за за  январь-декабрь 2024 года AO "BIOKIMYO"</t>
  </si>
  <si>
    <t>-</t>
  </si>
  <si>
    <t>Кислота лимонная (реактив)</t>
  </si>
  <si>
    <t>0.05</t>
  </si>
  <si>
    <t>Натрий фосфорнокислый</t>
  </si>
  <si>
    <t>Тимолфталеин</t>
  </si>
  <si>
    <t>0.01</t>
  </si>
  <si>
    <t>Гипохлорит натрия</t>
  </si>
  <si>
    <t>Кран шаровой</t>
  </si>
  <si>
    <t>Каустическая сода</t>
  </si>
  <si>
    <t>т</t>
  </si>
  <si>
    <t>Пожарный рукав</t>
  </si>
  <si>
    <t>Огнетушитель</t>
  </si>
  <si>
    <t>Кошма</t>
  </si>
  <si>
    <t>Тех резина</t>
  </si>
  <si>
    <t>Литол</t>
  </si>
  <si>
    <t>Мыло хозяйственное твердое</t>
  </si>
  <si>
    <t>Бумага диаграммная</t>
  </si>
  <si>
    <t>шт.</t>
  </si>
  <si>
    <t>Труба нержавеющая</t>
  </si>
  <si>
    <t>м</t>
  </si>
  <si>
    <t>Газоанализатор</t>
  </si>
  <si>
    <t>компл.</t>
  </si>
  <si>
    <t>3272362.1.1</t>
  </si>
  <si>
    <t>3294504.1.1</t>
  </si>
  <si>
    <t>Рукав высокого давления</t>
  </si>
  <si>
    <t>пог. метр</t>
  </si>
  <si>
    <t>3302749.1.1</t>
  </si>
  <si>
    <t>3359431.1.1</t>
  </si>
  <si>
    <t>3396009.1.1</t>
  </si>
  <si>
    <t>Профнастил</t>
  </si>
  <si>
    <t>41.6</t>
  </si>
  <si>
    <t>пог. м</t>
  </si>
  <si>
    <t>3502019.1.1</t>
  </si>
  <si>
    <t>Масло моторное</t>
  </si>
  <si>
    <t>л</t>
  </si>
  <si>
    <t>3593200.1.1</t>
  </si>
  <si>
    <t>3603929.1.1</t>
  </si>
  <si>
    <t>Смазка литиевая</t>
  </si>
  <si>
    <t>3605298.1.1</t>
  </si>
  <si>
    <t>Масло индустриальное</t>
  </si>
  <si>
    <t>3647782.1.1</t>
  </si>
  <si>
    <t>3647817.1.1</t>
  </si>
  <si>
    <t>Колено металлическое</t>
  </si>
  <si>
    <t>3647806.1.1</t>
  </si>
  <si>
    <t>Слив для крыши</t>
  </si>
  <si>
    <t>3663591.1.1</t>
  </si>
  <si>
    <t>3705613.1.1</t>
  </si>
  <si>
    <t>Ремень приводной прорезиненный клиновый</t>
  </si>
  <si>
    <t>3705638.1.1</t>
  </si>
  <si>
    <t>3813317.1.1</t>
  </si>
  <si>
    <t>ОБЩЕСТВО С ОГРАНИЧЕННОЙ ОТВЕТСТВЕННОСТЬЮ "GREEN APPLE S"</t>
  </si>
  <si>
    <t>Юз учун ниқоб</t>
  </si>
  <si>
    <t>қадоқ</t>
  </si>
  <si>
    <t>3830299.1.1</t>
  </si>
  <si>
    <t>МЧЖ "M-ELECTRO"</t>
  </si>
  <si>
    <t>Светодиодный светильник</t>
  </si>
  <si>
    <t>3830404.1.1</t>
  </si>
  <si>
    <t>NUR ZAMIN PARTNER 2022 MCHJ</t>
  </si>
  <si>
    <t>Кабель питания</t>
  </si>
  <si>
    <t>3830372.1.1</t>
  </si>
  <si>
    <t>3830362.1.1</t>
  </si>
  <si>
    <t>Подрозетник пластмассовый</t>
  </si>
  <si>
    <t>3830317.1.1</t>
  </si>
  <si>
    <t>Информационный указатель светящийся</t>
  </si>
  <si>
    <t>3830278.1.1</t>
  </si>
  <si>
    <t>3830339.1.1</t>
  </si>
  <si>
    <t>Выключатель неавтоматический</t>
  </si>
  <si>
    <t>3830113.1.1</t>
  </si>
  <si>
    <t>Выключатель автоматический на напряжение не более 1 кВ</t>
  </si>
  <si>
    <t>3825752.1.1</t>
  </si>
  <si>
    <t>PIXELTREYD MCHJ</t>
  </si>
  <si>
    <t>Светодиодная матрица</t>
  </si>
  <si>
    <t>3830353.1.1</t>
  </si>
  <si>
    <t>Розетка штепсельная бытового назначения</t>
  </si>
  <si>
    <t>3830139.1.1</t>
  </si>
  <si>
    <t>ЯТТ ISOMOVA UMIDA ROZIQOVNA</t>
  </si>
  <si>
    <t>Выключатель автоматический на напряжение более 1 кВ</t>
  </si>
  <si>
    <t>3830102.1.1</t>
  </si>
  <si>
    <t>Щит распределительный</t>
  </si>
  <si>
    <t>3847488.1.1</t>
  </si>
  <si>
    <t>Гофра</t>
  </si>
  <si>
    <t>3895620.1.1</t>
  </si>
  <si>
    <t>3895219.1.1</t>
  </si>
  <si>
    <t>Кронштейн для крыши</t>
  </si>
  <si>
    <t>3895195.1.1</t>
  </si>
  <si>
    <t>ERGASHEV AXTAM AKRAMOVICH ЯККА ТАРТИБДАГИ ТАДБИРКОР</t>
  </si>
  <si>
    <t>112.5</t>
  </si>
  <si>
    <t>М^2</t>
  </si>
  <si>
    <t>3895211.1.1</t>
  </si>
  <si>
    <t>3895234.1.1</t>
  </si>
  <si>
    <t>Сливная труба</t>
  </si>
  <si>
    <t>Реестр совершенных сделок в портале xt-xarid. аукцион  за январь-декабрь 2024 года AO "BIOKIMYO"</t>
  </si>
  <si>
    <t>"VI-VA TRAVEL" MCHJ</t>
  </si>
  <si>
    <t>205203133</t>
  </si>
  <si>
    <t>311035915</t>
  </si>
  <si>
    <t>09.04.2024</t>
  </si>
  <si>
    <t>309786922</t>
  </si>
  <si>
    <t>3544753.1.1</t>
  </si>
  <si>
    <t>3789462.1.1</t>
  </si>
  <si>
    <t>MERYEM PREMIUM TEXTILE MCHJ</t>
  </si>
  <si>
    <t>309377441</t>
  </si>
  <si>
    <t>Стакан для питья</t>
  </si>
  <si>
    <t>2000</t>
  </si>
  <si>
    <t>82.,2</t>
  </si>
  <si>
    <t>Мыло жидкое пастообразное</t>
  </si>
  <si>
    <t>3790250.1.1</t>
  </si>
  <si>
    <t>FGCOMMERCE MCHJ</t>
  </si>
  <si>
    <t>310665149</t>
  </si>
  <si>
    <t>Газовая плита</t>
  </si>
  <si>
    <t>1</t>
  </si>
  <si>
    <t>3829828.1.1</t>
  </si>
  <si>
    <t>"VAKIF" АДВОКАТЛИК ФИРМАСИ</t>
  </si>
  <si>
    <t>"NEW AGROGROUP" MAS'ULIYATI CHEKLANGAN JAMIYAT</t>
  </si>
  <si>
    <t>"AGRO-KIMYO STANDART" MAS`ULIYATI CHEKLANGAN JAMIYAT</t>
  </si>
  <si>
    <t>"ONLINE SERVICE GROUP" MAS'ULIYATI CHEKLANGAN JAMIYAT</t>
  </si>
  <si>
    <t>"O`ZBEKTELEKOM " AKSIYADORLIK JAMIYATI</t>
  </si>
  <si>
    <t>"MATBUOT-TARQATUVCHI YANGIYO`L" MAS'ULIYATI CHEKLANGAN JAMIYAT</t>
  </si>
  <si>
    <t>"AGROTEHMINERAL TRADING" MAS'ULIYATI CHEKLANGAN JAMIYAT</t>
  </si>
  <si>
    <t>№24-001-182194</t>
  </si>
  <si>
    <t>Прямые закупки за  январь-декабрь 2024 года.xarid.uz.ex</t>
  </si>
  <si>
    <t>за январь-декабрь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</si>
</sst>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0_ ;\-#,##0.00\ "/>
    <numFmt numFmtId="166" formatCode="#,##0.000"/>
  </numFmts>
  <fonts count="60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1"/>
      <color rgb="FF0000FF"/>
      <name val="Calibri"/>
      <family val="2"/>
      <charset val="204"/>
      <scheme val="minor"/>
    </font>
    <font>
      <b/>
      <i/>
      <sz val="11"/>
      <color rgb="FF0000FF"/>
      <name val="Calibri"/>
      <family val="2"/>
      <charset val="204"/>
      <scheme val="minor"/>
    </font>
    <font>
      <i/>
      <sz val="9"/>
      <color rgb="FF0000FF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color rgb="FF000000"/>
      <name val="Open Sans"/>
    </font>
    <font>
      <b/>
      <sz val="20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sz val="8"/>
      <color rgb="FF262626"/>
      <name val="Roboto-Regular"/>
      <charset val="1"/>
    </font>
    <font>
      <sz val="8"/>
      <color rgb="FF262626"/>
      <name val="Roboto-Regular"/>
      <charset val="1"/>
    </font>
    <font>
      <sz val="8"/>
      <color rgb="FF000000"/>
      <name val="Roboto-Regular"/>
      <charset val="1"/>
    </font>
    <font>
      <sz val="11"/>
      <name val="Open Sans"/>
    </font>
    <font>
      <sz val="8"/>
      <color rgb="FF262626"/>
      <name val="Roboto-Regular"/>
    </font>
    <font>
      <b/>
      <sz val="28"/>
      <color theme="1"/>
      <name val="Calibri"/>
      <family val="2"/>
      <charset val="204"/>
      <scheme val="minor"/>
    </font>
    <font>
      <b/>
      <sz val="11"/>
      <name val="Open Sans"/>
    </font>
    <font>
      <sz val="10"/>
      <name val="Calibri"/>
      <family val="2"/>
      <charset val="204"/>
      <scheme val="minor"/>
    </font>
    <font>
      <sz val="11"/>
      <name val="Open Sans"/>
      <charset val="204"/>
    </font>
    <font>
      <b/>
      <sz val="12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20"/>
      <color rgb="FF262626"/>
      <name val="Times New Roman"/>
      <family val="1"/>
      <charset val="204"/>
    </font>
    <font>
      <b/>
      <sz val="24"/>
      <color rgb="FF201D1D"/>
      <name val="Roboto-Regular"/>
      <charset val="1"/>
    </font>
    <font>
      <sz val="11"/>
      <color rgb="FF969595"/>
      <name val="Roboto-Regular"/>
      <charset val="1"/>
    </font>
    <font>
      <b/>
      <sz val="10"/>
      <color rgb="FF000000"/>
      <name val="Arial"/>
      <family val="2"/>
      <charset val="204"/>
    </font>
    <font>
      <b/>
      <sz val="11"/>
      <name val="Open Sans"/>
      <charset val="204"/>
    </font>
    <font>
      <b/>
      <sz val="10"/>
      <color theme="1"/>
      <name val="Calibri"/>
      <family val="2"/>
      <charset val="204"/>
      <scheme val="minor"/>
    </font>
    <font>
      <sz val="8"/>
      <color rgb="FF000000"/>
      <name val="Roboto-Regular"/>
    </font>
    <font>
      <sz val="11"/>
      <color rgb="FF000000"/>
      <name val="Open Sans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Roboto-Regular"/>
      <charset val="1"/>
    </font>
    <font>
      <sz val="10"/>
      <color rgb="FF201D1D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Roboto"/>
      <charset val="1"/>
    </font>
    <font>
      <b/>
      <sz val="8"/>
      <color rgb="FF000000"/>
      <name val="Arial"/>
      <family val="2"/>
      <charset val="204"/>
    </font>
    <font>
      <sz val="11"/>
      <color theme="1"/>
      <name val="Open Sans"/>
      <charset val="204"/>
    </font>
    <font>
      <sz val="12"/>
      <name val="Arial"/>
      <family val="2"/>
      <charset val="204"/>
    </font>
    <font>
      <sz val="8"/>
      <name val="Arial"/>
      <family val="2"/>
    </font>
    <font>
      <sz val="8"/>
      <color indexed="21"/>
      <name val="Arial"/>
      <family val="2"/>
    </font>
    <font>
      <sz val="10"/>
      <color indexed="21"/>
      <name val="Arial"/>
      <family val="2"/>
    </font>
    <font>
      <sz val="8"/>
      <name val="Roboto-Regular"/>
    </font>
    <font>
      <b/>
      <sz val="8"/>
      <name val="Arial"/>
      <family val="2"/>
      <charset val="204"/>
    </font>
    <font>
      <b/>
      <sz val="10"/>
      <color indexed="21"/>
      <name val="Arial"/>
      <family val="2"/>
      <charset val="204"/>
    </font>
    <font>
      <sz val="8"/>
      <color rgb="FF262626"/>
      <name val="Roboto"/>
    </font>
    <font>
      <sz val="1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/>
      <right/>
      <top style="thin">
        <color rgb="FFF3F3F3"/>
      </top>
      <bottom style="thin">
        <color rgb="FFF3F3F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F3F3F3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4" fontId="9" fillId="0" borderId="0" applyFont="0" applyFill="0" applyBorder="0" applyAlignment="0" applyProtection="0"/>
    <xf numFmtId="0" fontId="12" fillId="0" borderId="0"/>
    <xf numFmtId="0" fontId="10" fillId="0" borderId="0"/>
    <xf numFmtId="0" fontId="32" fillId="0" borderId="0"/>
    <xf numFmtId="0" fontId="9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</cellStyleXfs>
  <cellXfs count="348">
    <xf numFmtId="0" fontId="0" fillId="0" borderId="0" xfId="0"/>
    <xf numFmtId="0" fontId="1" fillId="0" borderId="0" xfId="0" applyFont="1" applyAlignment="1">
      <alignment horizontal="centerContinuous" vertical="top" wrapText="1"/>
    </xf>
    <xf numFmtId="0" fontId="1" fillId="0" borderId="0" xfId="0" applyFont="1" applyAlignment="1">
      <alignment horizontal="centerContinuous" vertical="top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0" fillId="0" borderId="0" xfId="0" applyFont="1" applyAlignment="1"/>
    <xf numFmtId="0" fontId="4" fillId="0" borderId="0" xfId="0" applyFont="1" applyAlignment="1">
      <alignment horizontal="centerContinuous"/>
    </xf>
    <xf numFmtId="0" fontId="0" fillId="0" borderId="0" xfId="0" applyFont="1" applyAlignment="1">
      <alignment vertical="top"/>
    </xf>
    <xf numFmtId="0" fontId="2" fillId="0" borderId="0" xfId="0" applyFont="1" applyAlignment="1">
      <alignment horizontal="centerContinuous" vertical="top"/>
    </xf>
    <xf numFmtId="0" fontId="6" fillId="0" borderId="0" xfId="0" applyFont="1" applyAlignment="1"/>
    <xf numFmtId="4" fontId="6" fillId="0" borderId="0" xfId="0" applyNumberFormat="1" applyFont="1" applyAlignment="1"/>
    <xf numFmtId="0" fontId="6" fillId="0" borderId="0" xfId="0" applyFont="1" applyFill="1" applyAlignment="1">
      <alignment vertical="top"/>
    </xf>
    <xf numFmtId="0" fontId="6" fillId="0" borderId="0" xfId="0" applyFont="1" applyFill="1" applyAlignment="1"/>
    <xf numFmtId="0" fontId="1" fillId="2" borderId="1" xfId="0" applyFont="1" applyFill="1" applyBorder="1" applyAlignment="1">
      <alignment horizontal="centerContinuous" vertical="top"/>
    </xf>
    <xf numFmtId="0" fontId="4" fillId="2" borderId="1" xfId="0" applyFont="1" applyFill="1" applyBorder="1" applyAlignment="1">
      <alignment horizontal="center"/>
    </xf>
    <xf numFmtId="4" fontId="0" fillId="0" borderId="0" xfId="0" applyNumberFormat="1"/>
    <xf numFmtId="4" fontId="0" fillId="0" borderId="1" xfId="1" applyNumberFormat="1" applyFont="1" applyBorder="1"/>
    <xf numFmtId="4" fontId="0" fillId="0" borderId="1" xfId="0" applyNumberFormat="1" applyBorder="1"/>
    <xf numFmtId="0" fontId="0" fillId="0" borderId="0" xfId="0" applyAlignment="1">
      <alignment horizontal="center" vertical="center"/>
    </xf>
    <xf numFmtId="4" fontId="8" fillId="0" borderId="0" xfId="0" applyNumberFormat="1" applyFont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3" fontId="0" fillId="0" borderId="1" xfId="0" applyNumberFormat="1" applyBorder="1"/>
    <xf numFmtId="3" fontId="0" fillId="0" borderId="1" xfId="1" applyNumberFormat="1" applyFont="1" applyBorder="1"/>
    <xf numFmtId="4" fontId="7" fillId="0" borderId="0" xfId="0" applyNumberFormat="1" applyFont="1" applyAlignment="1"/>
    <xf numFmtId="4" fontId="6" fillId="0" borderId="0" xfId="0" applyNumberFormat="1" applyFont="1" applyAlignment="1">
      <alignment horizontal="centerContinuous"/>
    </xf>
    <xf numFmtId="4" fontId="4" fillId="2" borderId="1" xfId="0" applyNumberFormat="1" applyFont="1" applyFill="1" applyBorder="1"/>
    <xf numFmtId="0" fontId="11" fillId="0" borderId="0" xfId="0" applyFont="1"/>
    <xf numFmtId="0" fontId="12" fillId="0" borderId="0" xfId="2"/>
    <xf numFmtId="4" fontId="12" fillId="0" borderId="0" xfId="2" applyNumberFormat="1"/>
    <xf numFmtId="4" fontId="0" fillId="3" borderId="1" xfId="0" applyNumberFormat="1" applyFill="1" applyBorder="1"/>
    <xf numFmtId="0" fontId="12" fillId="0" borderId="0" xfId="2" applyAlignment="1">
      <alignment wrapText="1"/>
    </xf>
    <xf numFmtId="0" fontId="12" fillId="2" borderId="1" xfId="2" applyFill="1" applyBorder="1" applyAlignment="1">
      <alignment wrapText="1"/>
    </xf>
    <xf numFmtId="0" fontId="12" fillId="2" borderId="1" xfId="2" applyFill="1" applyBorder="1"/>
    <xf numFmtId="4" fontId="12" fillId="2" borderId="1" xfId="2" applyNumberFormat="1" applyFill="1" applyBorder="1"/>
    <xf numFmtId="0" fontId="13" fillId="2" borderId="1" xfId="2" applyFont="1" applyFill="1" applyBorder="1"/>
    <xf numFmtId="0" fontId="13" fillId="2" borderId="1" xfId="2" applyFont="1" applyFill="1" applyBorder="1" applyAlignment="1">
      <alignment wrapText="1"/>
    </xf>
    <xf numFmtId="4" fontId="13" fillId="2" borderId="1" xfId="2" applyNumberFormat="1" applyFont="1" applyFill="1" applyBorder="1"/>
    <xf numFmtId="4" fontId="14" fillId="0" borderId="0" xfId="2" applyNumberFormat="1" applyFont="1"/>
    <xf numFmtId="4" fontId="0" fillId="5" borderId="1" xfId="0" applyNumberFormat="1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/>
    </xf>
    <xf numFmtId="3" fontId="4" fillId="2" borderId="1" xfId="0" applyNumberFormat="1" applyFont="1" applyFill="1" applyBorder="1"/>
    <xf numFmtId="4" fontId="15" fillId="0" borderId="1" xfId="0" applyNumberFormat="1" applyFont="1" applyBorder="1"/>
    <xf numFmtId="4" fontId="15" fillId="0" borderId="1" xfId="0" applyNumberFormat="1" applyFont="1" applyBorder="1" applyAlignment="1">
      <alignment horizontal="center" vertical="center"/>
    </xf>
    <xf numFmtId="4" fontId="15" fillId="0" borderId="1" xfId="1" applyNumberFormat="1" applyFont="1" applyBorder="1"/>
    <xf numFmtId="4" fontId="15" fillId="0" borderId="0" xfId="0" applyNumberFormat="1" applyFont="1"/>
    <xf numFmtId="0" fontId="16" fillId="0" borderId="0" xfId="0" applyFont="1" applyAlignment="1"/>
    <xf numFmtId="4" fontId="10" fillId="0" borderId="1" xfId="0" applyNumberFormat="1" applyFont="1" applyBorder="1" applyAlignment="1">
      <alignment vertical="top" wrapText="1"/>
    </xf>
    <xf numFmtId="4" fontId="13" fillId="0" borderId="0" xfId="2" applyNumberFormat="1" applyFont="1"/>
    <xf numFmtId="0" fontId="12" fillId="0" borderId="1" xfId="2" applyBorder="1"/>
    <xf numFmtId="4" fontId="0" fillId="3" borderId="1" xfId="0" applyNumberForma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18" fillId="0" borderId="0" xfId="0" applyNumberFormat="1" applyFont="1" applyAlignment="1">
      <alignment horizontal="centerContinuous"/>
    </xf>
    <xf numFmtId="0" fontId="18" fillId="0" borderId="0" xfId="0" applyFont="1" applyAlignment="1"/>
    <xf numFmtId="0" fontId="0" fillId="0" borderId="0" xfId="0" applyAlignment="1">
      <alignment wrapText="1"/>
    </xf>
    <xf numFmtId="0" fontId="0" fillId="0" borderId="4" xfId="0" applyBorder="1"/>
    <xf numFmtId="0" fontId="0" fillId="0" borderId="4" xfId="0" applyBorder="1" applyAlignment="1">
      <alignment wrapText="1"/>
    </xf>
    <xf numFmtId="0" fontId="11" fillId="0" borderId="4" xfId="0" applyFont="1" applyBorder="1"/>
    <xf numFmtId="4" fontId="11" fillId="0" borderId="4" xfId="0" applyNumberFormat="1" applyFont="1" applyBorder="1"/>
    <xf numFmtId="3" fontId="0" fillId="0" borderId="0" xfId="0" applyNumberFormat="1"/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Continuous" vertical="top" wrapText="1"/>
    </xf>
    <xf numFmtId="0" fontId="0" fillId="0" borderId="0" xfId="0" applyAlignment="1">
      <alignment horizontal="center"/>
    </xf>
    <xf numFmtId="0" fontId="24" fillId="0" borderId="4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top"/>
    </xf>
    <xf numFmtId="0" fontId="22" fillId="2" borderId="4" xfId="0" applyFont="1" applyFill="1" applyBorder="1" applyAlignment="1">
      <alignment horizontal="left" vertical="top" wrapText="1"/>
    </xf>
    <xf numFmtId="0" fontId="22" fillId="2" borderId="4" xfId="0" applyFont="1" applyFill="1" applyBorder="1" applyAlignment="1">
      <alignment horizontal="center" vertical="top" wrapText="1"/>
    </xf>
    <xf numFmtId="0" fontId="22" fillId="2" borderId="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" fontId="11" fillId="0" borderId="0" xfId="0" applyNumberFormat="1" applyFont="1"/>
    <xf numFmtId="0" fontId="6" fillId="0" borderId="4" xfId="0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4" fontId="4" fillId="0" borderId="4" xfId="0" applyNumberFormat="1" applyFont="1" applyBorder="1" applyAlignment="1"/>
    <xf numFmtId="0" fontId="1" fillId="2" borderId="4" xfId="0" applyFont="1" applyFill="1" applyBorder="1" applyAlignment="1">
      <alignment horizontal="centerContinuous" vertical="top"/>
    </xf>
    <xf numFmtId="0" fontId="4" fillId="2" borderId="4" xfId="0" applyFont="1" applyFill="1" applyBorder="1" applyAlignment="1">
      <alignment horizontal="center"/>
    </xf>
    <xf numFmtId="0" fontId="4" fillId="0" borderId="4" xfId="0" applyFont="1" applyBorder="1" applyAlignment="1">
      <alignment vertical="top"/>
    </xf>
    <xf numFmtId="4" fontId="0" fillId="0" borderId="0" xfId="0" applyNumberFormat="1" applyBorder="1" applyAlignment="1">
      <alignment horizontal="center" vertical="center"/>
    </xf>
    <xf numFmtId="0" fontId="26" fillId="6" borderId="4" xfId="0" applyFont="1" applyFill="1" applyBorder="1" applyAlignment="1">
      <alignment horizontal="left" vertical="top" wrapText="1"/>
    </xf>
    <xf numFmtId="14" fontId="26" fillId="6" borderId="4" xfId="0" applyNumberFormat="1" applyFont="1" applyFill="1" applyBorder="1" applyAlignment="1">
      <alignment horizontal="left" vertical="top" wrapText="1"/>
    </xf>
    <xf numFmtId="4" fontId="26" fillId="6" borderId="4" xfId="0" applyNumberFormat="1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vertical="top" wrapText="1"/>
    </xf>
    <xf numFmtId="4" fontId="0" fillId="0" borderId="0" xfId="0" applyNumberFormat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23" fillId="0" borderId="4" xfId="0" applyFont="1" applyFill="1" applyBorder="1" applyAlignment="1">
      <alignment horizontal="center" vertical="top" wrapText="1"/>
    </xf>
    <xf numFmtId="0" fontId="10" fillId="0" borderId="0" xfId="3"/>
    <xf numFmtId="0" fontId="28" fillId="0" borderId="4" xfId="3" applyFont="1" applyFill="1" applyBorder="1" applyAlignment="1">
      <alignment horizontal="center" vertical="center" wrapText="1"/>
    </xf>
    <xf numFmtId="0" fontId="29" fillId="0" borderId="0" xfId="3" applyFont="1" applyFill="1"/>
    <xf numFmtId="0" fontId="25" fillId="0" borderId="4" xfId="3" applyFont="1" applyFill="1" applyBorder="1" applyAlignment="1">
      <alignment horizontal="center" vertical="center" wrapText="1"/>
    </xf>
    <xf numFmtId="4" fontId="25" fillId="0" borderId="4" xfId="3" applyNumberFormat="1" applyFont="1" applyFill="1" applyBorder="1" applyAlignment="1">
      <alignment horizontal="center" vertical="center" wrapText="1"/>
    </xf>
    <xf numFmtId="0" fontId="10" fillId="0" borderId="4" xfId="3" applyFill="1" applyBorder="1"/>
    <xf numFmtId="4" fontId="31" fillId="0" borderId="4" xfId="3" applyNumberFormat="1" applyFont="1" applyFill="1" applyBorder="1"/>
    <xf numFmtId="0" fontId="10" fillId="0" borderId="0" xfId="3" applyFill="1"/>
    <xf numFmtId="0" fontId="32" fillId="0" borderId="0" xfId="4" applyAlignment="1">
      <alignment horizontal="left"/>
    </xf>
    <xf numFmtId="0" fontId="36" fillId="0" borderId="4" xfId="4" applyFont="1" applyBorder="1" applyAlignment="1">
      <alignment horizontal="left"/>
    </xf>
    <xf numFmtId="165" fontId="36" fillId="0" borderId="4" xfId="4" applyNumberFormat="1" applyFont="1" applyBorder="1" applyAlignment="1">
      <alignment horizontal="left"/>
    </xf>
    <xf numFmtId="0" fontId="10" fillId="0" borderId="4" xfId="3" applyBorder="1"/>
    <xf numFmtId="14" fontId="25" fillId="0" borderId="4" xfId="3" applyNumberFormat="1" applyFont="1" applyFill="1" applyBorder="1" applyAlignment="1">
      <alignment horizontal="center" vertical="center" wrapText="1"/>
    </xf>
    <xf numFmtId="4" fontId="37" fillId="0" borderId="4" xfId="3" applyNumberFormat="1" applyFont="1" applyFill="1" applyBorder="1" applyAlignment="1">
      <alignment horizontal="center" vertical="center" wrapText="1"/>
    </xf>
    <xf numFmtId="0" fontId="25" fillId="0" borderId="6" xfId="3" applyFont="1" applyFill="1" applyBorder="1" applyAlignment="1">
      <alignment horizontal="center" vertical="center" wrapText="1"/>
    </xf>
    <xf numFmtId="14" fontId="25" fillId="0" borderId="6" xfId="3" applyNumberFormat="1" applyFont="1" applyFill="1" applyBorder="1" applyAlignment="1">
      <alignment horizontal="center" vertical="center" wrapText="1"/>
    </xf>
    <xf numFmtId="4" fontId="25" fillId="0" borderId="6" xfId="3" applyNumberFormat="1" applyFont="1" applyFill="1" applyBorder="1" applyAlignment="1">
      <alignment horizontal="center" vertical="center" wrapText="1"/>
    </xf>
    <xf numFmtId="4" fontId="29" fillId="0" borderId="0" xfId="3" applyNumberFormat="1" applyFont="1" applyFill="1"/>
    <xf numFmtId="4" fontId="10" fillId="0" borderId="0" xfId="3" applyNumberFormat="1"/>
    <xf numFmtId="0" fontId="10" fillId="0" borderId="4" xfId="3" applyBorder="1" applyAlignment="1">
      <alignment horizontal="center" vertical="distributed"/>
    </xf>
    <xf numFmtId="4" fontId="38" fillId="0" borderId="4" xfId="3" applyNumberFormat="1" applyFont="1" applyBorder="1"/>
    <xf numFmtId="0" fontId="0" fillId="0" borderId="0" xfId="0" applyAlignment="1"/>
    <xf numFmtId="0" fontId="10" fillId="0" borderId="4" xfId="3" applyBorder="1" applyAlignment="1">
      <alignment horizontal="center"/>
    </xf>
    <xf numFmtId="0" fontId="10" fillId="0" borderId="0" xfId="0" applyFont="1"/>
    <xf numFmtId="0" fontId="30" fillId="0" borderId="4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/>
    </xf>
    <xf numFmtId="0" fontId="25" fillId="0" borderId="4" xfId="0" applyFont="1" applyFill="1" applyBorder="1" applyAlignment="1">
      <alignment horizontal="center" vertical="center" wrapText="1"/>
    </xf>
    <xf numFmtId="14" fontId="25" fillId="0" borderId="4" xfId="0" applyNumberFormat="1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4" fontId="25" fillId="0" borderId="4" xfId="0" applyNumberFormat="1" applyFont="1" applyFill="1" applyBorder="1" applyAlignment="1">
      <alignment horizontal="center" vertical="center" wrapText="1"/>
    </xf>
    <xf numFmtId="4" fontId="24" fillId="0" borderId="4" xfId="0" applyNumberFormat="1" applyFont="1" applyFill="1" applyBorder="1" applyAlignment="1">
      <alignment horizontal="right" vertical="center" wrapText="1"/>
    </xf>
    <xf numFmtId="0" fontId="26" fillId="0" borderId="4" xfId="0" applyFont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 wrapText="1"/>
    </xf>
    <xf numFmtId="14" fontId="26" fillId="6" borderId="4" xfId="0" applyNumberFormat="1" applyFont="1" applyFill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21" fillId="0" borderId="4" xfId="4" applyFont="1" applyFill="1" applyBorder="1" applyAlignment="1">
      <alignment horizontal="center" vertical="top"/>
    </xf>
    <xf numFmtId="0" fontId="22" fillId="0" borderId="4" xfId="4" applyFont="1" applyFill="1" applyBorder="1" applyAlignment="1">
      <alignment horizontal="center" vertical="top" wrapText="1"/>
    </xf>
    <xf numFmtId="0" fontId="22" fillId="0" borderId="5" xfId="4" applyFont="1" applyFill="1" applyBorder="1" applyAlignment="1">
      <alignment horizontal="center" vertical="top" wrapText="1"/>
    </xf>
    <xf numFmtId="4" fontId="5" fillId="8" borderId="1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4" fontId="6" fillId="0" borderId="4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4" fontId="5" fillId="0" borderId="4" xfId="0" applyNumberFormat="1" applyFont="1" applyFill="1" applyBorder="1" applyAlignment="1">
      <alignment horizontal="center"/>
    </xf>
    <xf numFmtId="0" fontId="45" fillId="0" borderId="4" xfId="0" applyFont="1" applyBorder="1" applyAlignment="1">
      <alignment vertical="center" wrapText="1"/>
    </xf>
    <xf numFmtId="0" fontId="26" fillId="6" borderId="4" xfId="0" applyFont="1" applyFill="1" applyBorder="1" applyAlignment="1">
      <alignment horizontal="center" vertical="top" wrapText="1"/>
    </xf>
    <xf numFmtId="0" fontId="26" fillId="6" borderId="4" xfId="0" applyFont="1" applyFill="1" applyBorder="1" applyAlignment="1">
      <alignment horizontal="left" vertical="center" wrapText="1"/>
    </xf>
    <xf numFmtId="4" fontId="26" fillId="6" borderId="4" xfId="0" applyNumberFormat="1" applyFont="1" applyFill="1" applyBorder="1" applyAlignment="1">
      <alignment horizontal="right" vertical="center" wrapText="1"/>
    </xf>
    <xf numFmtId="0" fontId="26" fillId="0" borderId="4" xfId="0" applyFont="1" applyBorder="1" applyAlignment="1">
      <alignment horizontal="left" vertical="center"/>
    </xf>
    <xf numFmtId="4" fontId="23" fillId="0" borderId="4" xfId="0" applyNumberFormat="1" applyFont="1" applyFill="1" applyBorder="1" applyAlignment="1">
      <alignment horizontal="right" vertical="top" wrapText="1"/>
    </xf>
    <xf numFmtId="0" fontId="23" fillId="0" borderId="7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vertical="top"/>
    </xf>
    <xf numFmtId="0" fontId="2" fillId="0" borderId="0" xfId="0" applyFont="1" applyFill="1" applyAlignment="1">
      <alignment horizontal="centerContinuous" vertical="top" wrapText="1"/>
    </xf>
    <xf numFmtId="0" fontId="2" fillId="0" borderId="0" xfId="0" applyFont="1" applyFill="1" applyAlignment="1">
      <alignment horizontal="centerContinuous" vertical="top"/>
    </xf>
    <xf numFmtId="0" fontId="7" fillId="0" borderId="0" xfId="0" applyFont="1" applyFill="1" applyAlignment="1">
      <alignment horizontal="center"/>
    </xf>
    <xf numFmtId="4" fontId="6" fillId="0" borderId="0" xfId="0" applyNumberFormat="1" applyFont="1" applyFill="1" applyAlignment="1">
      <alignment horizontal="center"/>
    </xf>
    <xf numFmtId="4" fontId="43" fillId="0" borderId="8" xfId="0" applyNumberFormat="1" applyFont="1" applyBorder="1" applyAlignment="1">
      <alignment horizontal="center" vertical="center" wrapText="1"/>
    </xf>
    <xf numFmtId="165" fontId="32" fillId="0" borderId="0" xfId="4" applyNumberFormat="1" applyAlignment="1">
      <alignment horizontal="left"/>
    </xf>
    <xf numFmtId="0" fontId="6" fillId="2" borderId="4" xfId="0" applyFont="1" applyFill="1" applyBorder="1" applyAlignment="1">
      <alignment horizontal="center"/>
    </xf>
    <xf numFmtId="0" fontId="5" fillId="8" borderId="4" xfId="0" applyFont="1" applyFill="1" applyBorder="1" applyAlignment="1">
      <alignment vertical="top"/>
    </xf>
    <xf numFmtId="4" fontId="23" fillId="0" borderId="9" xfId="0" applyNumberFormat="1" applyFont="1" applyFill="1" applyBorder="1" applyAlignment="1">
      <alignment horizontal="right" vertical="top" wrapText="1"/>
    </xf>
    <xf numFmtId="0" fontId="25" fillId="0" borderId="0" xfId="0" applyFont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0" fillId="0" borderId="0" xfId="0" applyFont="1" applyAlignment="1">
      <alignment vertical="top" wrapText="1"/>
    </xf>
    <xf numFmtId="4" fontId="8" fillId="0" borderId="0" xfId="0" applyNumberFormat="1" applyFont="1" applyAlignment="1"/>
    <xf numFmtId="0" fontId="51" fillId="0" borderId="0" xfId="0" applyFont="1" applyAlignment="1">
      <alignment horizontal="centerContinuous" vertical="top" wrapText="1"/>
    </xf>
    <xf numFmtId="4" fontId="0" fillId="0" borderId="0" xfId="0" applyNumberFormat="1" applyFont="1" applyAlignment="1">
      <alignment horizontal="centerContinuous"/>
    </xf>
    <xf numFmtId="0" fontId="51" fillId="2" borderId="1" xfId="0" applyFont="1" applyFill="1" applyBorder="1" applyAlignment="1">
      <alignment horizontal="centerContinuous" vertical="top" wrapText="1"/>
    </xf>
    <xf numFmtId="4" fontId="0" fillId="2" borderId="1" xfId="0" applyNumberFormat="1" applyFont="1" applyFill="1" applyBorder="1" applyAlignment="1">
      <alignment horizontal="center"/>
    </xf>
    <xf numFmtId="4" fontId="0" fillId="0" borderId="0" xfId="0" applyNumberFormat="1" applyFont="1" applyAlignment="1"/>
    <xf numFmtId="0" fontId="12" fillId="0" borderId="0" xfId="2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2" fillId="4" borderId="1" xfId="2" applyFill="1" applyBorder="1"/>
    <xf numFmtId="0" fontId="12" fillId="4" borderId="1" xfId="2" applyFill="1" applyBorder="1" applyAlignment="1">
      <alignment wrapText="1"/>
    </xf>
    <xf numFmtId="4" fontId="12" fillId="4" borderId="1" xfId="2" applyNumberFormat="1" applyFill="1" applyBorder="1"/>
    <xf numFmtId="4" fontId="52" fillId="0" borderId="11" xfId="6" applyNumberFormat="1" applyFont="1" applyBorder="1" applyAlignment="1">
      <alignment horizontal="right" vertical="top"/>
    </xf>
    <xf numFmtId="0" fontId="53" fillId="10" borderId="11" xfId="6" applyNumberFormat="1" applyFont="1" applyFill="1" applyBorder="1" applyAlignment="1">
      <alignment horizontal="right" vertical="top"/>
    </xf>
    <xf numFmtId="4" fontId="53" fillId="10" borderId="11" xfId="6" applyNumberFormat="1" applyFont="1" applyFill="1" applyBorder="1" applyAlignment="1">
      <alignment horizontal="right" vertical="top"/>
    </xf>
    <xf numFmtId="0" fontId="52" fillId="0" borderId="11" xfId="6" applyNumberFormat="1" applyFont="1" applyBorder="1" applyAlignment="1">
      <alignment horizontal="right" vertical="top"/>
    </xf>
    <xf numFmtId="4" fontId="52" fillId="0" borderId="10" xfId="10" applyNumberFormat="1" applyFont="1" applyBorder="1" applyAlignment="1">
      <alignment horizontal="right" vertical="top"/>
    </xf>
    <xf numFmtId="166" fontId="52" fillId="0" borderId="10" xfId="10" applyNumberFormat="1" applyFont="1" applyBorder="1" applyAlignment="1">
      <alignment horizontal="right" vertical="top"/>
    </xf>
    <xf numFmtId="0" fontId="21" fillId="0" borderId="13" xfId="0" applyFont="1" applyBorder="1" applyAlignment="1">
      <alignment horizontal="center" vertical="center"/>
    </xf>
    <xf numFmtId="0" fontId="0" fillId="0" borderId="13" xfId="0" applyBorder="1" applyAlignment="1">
      <alignment vertical="top"/>
    </xf>
    <xf numFmtId="14" fontId="0" fillId="0" borderId="13" xfId="0" applyNumberFormat="1" applyBorder="1" applyAlignment="1">
      <alignment vertical="top"/>
    </xf>
    <xf numFmtId="4" fontId="0" fillId="0" borderId="13" xfId="0" applyNumberFormat="1" applyBorder="1" applyAlignment="1">
      <alignment vertical="top"/>
    </xf>
    <xf numFmtId="0" fontId="31" fillId="0" borderId="13" xfId="0" applyFont="1" applyBorder="1" applyAlignment="1">
      <alignment horizontal="center" vertical="top"/>
    </xf>
    <xf numFmtId="0" fontId="31" fillId="0" borderId="13" xfId="0" applyFont="1" applyBorder="1" applyAlignment="1">
      <alignment horizontal="center" vertical="top" wrapText="1"/>
    </xf>
    <xf numFmtId="4" fontId="31" fillId="0" borderId="13" xfId="0" applyNumberFormat="1" applyFont="1" applyBorder="1" applyAlignment="1">
      <alignment horizontal="center" vertical="top"/>
    </xf>
    <xf numFmtId="0" fontId="31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left" vertical="top"/>
    </xf>
    <xf numFmtId="14" fontId="0" fillId="0" borderId="0" xfId="0" applyNumberFormat="1"/>
    <xf numFmtId="4" fontId="37" fillId="0" borderId="13" xfId="0" applyNumberFormat="1" applyFont="1" applyFill="1" applyBorder="1" applyAlignment="1">
      <alignment horizontal="center" vertical="center" wrapText="1"/>
    </xf>
    <xf numFmtId="0" fontId="53" fillId="10" borderId="14" xfId="6" applyNumberFormat="1" applyFont="1" applyFill="1" applyBorder="1" applyAlignment="1">
      <alignment horizontal="right" vertical="top"/>
    </xf>
    <xf numFmtId="4" fontId="53" fillId="10" borderId="14" xfId="6" applyNumberFormat="1" applyFont="1" applyFill="1" applyBorder="1" applyAlignment="1">
      <alignment horizontal="right" vertical="top"/>
    </xf>
    <xf numFmtId="0" fontId="53" fillId="10" borderId="14" xfId="6" applyNumberFormat="1" applyFont="1" applyFill="1" applyBorder="1" applyAlignment="1">
      <alignment vertical="top" wrapText="1" indent="2"/>
    </xf>
    <xf numFmtId="0" fontId="52" fillId="10" borderId="14" xfId="6" applyNumberFormat="1" applyFont="1" applyFill="1" applyBorder="1" applyAlignment="1">
      <alignment vertical="top" wrapText="1" indent="4"/>
    </xf>
    <xf numFmtId="0" fontId="52" fillId="0" borderId="14" xfId="6" applyNumberFormat="1" applyFont="1" applyBorder="1" applyAlignment="1">
      <alignment vertical="top" indent="6"/>
    </xf>
    <xf numFmtId="4" fontId="52" fillId="10" borderId="14" xfId="6" applyNumberFormat="1" applyFont="1" applyFill="1" applyBorder="1" applyAlignment="1">
      <alignment horizontal="right" vertical="top"/>
    </xf>
    <xf numFmtId="4" fontId="52" fillId="0" borderId="14" xfId="6" applyNumberFormat="1" applyFont="1" applyBorder="1" applyAlignment="1">
      <alignment horizontal="right" vertical="top"/>
    </xf>
    <xf numFmtId="0" fontId="52" fillId="0" borderId="14" xfId="6" applyNumberFormat="1" applyFont="1" applyBorder="1" applyAlignment="1">
      <alignment horizontal="right" vertical="top"/>
    </xf>
    <xf numFmtId="4" fontId="56" fillId="8" borderId="14" xfId="6" applyNumberFormat="1" applyFont="1" applyFill="1" applyBorder="1" applyAlignment="1">
      <alignment horizontal="center" vertical="top"/>
    </xf>
    <xf numFmtId="0" fontId="53" fillId="10" borderId="14" xfId="9" applyNumberFormat="1" applyFont="1" applyFill="1" applyBorder="1" applyAlignment="1">
      <alignment vertical="top" wrapText="1" indent="2"/>
    </xf>
    <xf numFmtId="0" fontId="52" fillId="10" borderId="14" xfId="9" applyNumberFormat="1" applyFont="1" applyFill="1" applyBorder="1" applyAlignment="1">
      <alignment vertical="top" wrapText="1" indent="4"/>
    </xf>
    <xf numFmtId="0" fontId="52" fillId="0" borderId="14" xfId="9" applyNumberFormat="1" applyFont="1" applyBorder="1" applyAlignment="1">
      <alignment vertical="top" indent="6"/>
    </xf>
    <xf numFmtId="4" fontId="53" fillId="10" borderId="14" xfId="9" applyNumberFormat="1" applyFont="1" applyFill="1" applyBorder="1" applyAlignment="1">
      <alignment horizontal="center" vertical="top"/>
    </xf>
    <xf numFmtId="4" fontId="52" fillId="10" borderId="14" xfId="9" applyNumberFormat="1" applyFont="1" applyFill="1" applyBorder="1" applyAlignment="1">
      <alignment horizontal="center" vertical="top"/>
    </xf>
    <xf numFmtId="4" fontId="52" fillId="0" borderId="14" xfId="9" applyNumberFormat="1" applyFont="1" applyBorder="1" applyAlignment="1">
      <alignment horizontal="center" vertical="top"/>
    </xf>
    <xf numFmtId="0" fontId="52" fillId="0" borderId="14" xfId="9" applyNumberFormat="1" applyFont="1" applyBorder="1" applyAlignment="1">
      <alignment horizontal="center" vertical="top"/>
    </xf>
    <xf numFmtId="0" fontId="52" fillId="10" borderId="14" xfId="9" applyNumberFormat="1" applyFont="1" applyFill="1" applyBorder="1" applyAlignment="1">
      <alignment horizontal="center" vertical="top"/>
    </xf>
    <xf numFmtId="166" fontId="52" fillId="10" borderId="14" xfId="10" applyNumberFormat="1" applyFont="1" applyFill="1" applyBorder="1" applyAlignment="1">
      <alignment horizontal="right" vertical="top"/>
    </xf>
    <xf numFmtId="4" fontId="53" fillId="10" borderId="14" xfId="10" applyNumberFormat="1" applyFont="1" applyFill="1" applyBorder="1" applyAlignment="1">
      <alignment horizontal="right" vertical="top"/>
    </xf>
    <xf numFmtId="166" fontId="53" fillId="10" borderId="14" xfId="10" applyNumberFormat="1" applyFont="1" applyFill="1" applyBorder="1" applyAlignment="1">
      <alignment horizontal="right" vertical="top"/>
    </xf>
    <xf numFmtId="4" fontId="52" fillId="10" borderId="14" xfId="10" applyNumberFormat="1" applyFont="1" applyFill="1" applyBorder="1" applyAlignment="1">
      <alignment horizontal="right" vertical="top"/>
    </xf>
    <xf numFmtId="4" fontId="52" fillId="0" borderId="14" xfId="10" applyNumberFormat="1" applyFont="1" applyBorder="1" applyAlignment="1">
      <alignment horizontal="right" vertical="top"/>
    </xf>
    <xf numFmtId="166" fontId="52" fillId="0" borderId="14" xfId="10" applyNumberFormat="1" applyFont="1" applyBorder="1" applyAlignment="1">
      <alignment horizontal="right" vertical="top"/>
    </xf>
    <xf numFmtId="0" fontId="52" fillId="0" borderId="14" xfId="10" applyNumberFormat="1" applyFont="1" applyBorder="1" applyAlignment="1">
      <alignment horizontal="right" vertical="top"/>
    </xf>
    <xf numFmtId="4" fontId="53" fillId="10" borderId="14" xfId="7" applyNumberFormat="1" applyFont="1" applyFill="1" applyBorder="1" applyAlignment="1">
      <alignment horizontal="right" vertical="top"/>
    </xf>
    <xf numFmtId="0" fontId="53" fillId="10" borderId="14" xfId="7" applyNumberFormat="1" applyFont="1" applyFill="1" applyBorder="1" applyAlignment="1">
      <alignment vertical="top" wrapText="1" indent="2"/>
    </xf>
    <xf numFmtId="0" fontId="52" fillId="10" borderId="14" xfId="7" applyNumberFormat="1" applyFont="1" applyFill="1" applyBorder="1" applyAlignment="1">
      <alignment vertical="top" wrapText="1" indent="4"/>
    </xf>
    <xf numFmtId="0" fontId="52" fillId="0" borderId="14" xfId="7" applyNumberFormat="1" applyFont="1" applyBorder="1" applyAlignment="1">
      <alignment vertical="top" indent="6"/>
    </xf>
    <xf numFmtId="0" fontId="54" fillId="10" borderId="18" xfId="7" applyNumberFormat="1" applyFont="1" applyFill="1" applyBorder="1" applyAlignment="1">
      <alignment vertical="top"/>
    </xf>
    <xf numFmtId="4" fontId="52" fillId="10" borderId="14" xfId="7" applyNumberFormat="1" applyFont="1" applyFill="1" applyBorder="1" applyAlignment="1">
      <alignment horizontal="right" vertical="top"/>
    </xf>
    <xf numFmtId="4" fontId="52" fillId="0" borderId="14" xfId="7" applyNumberFormat="1" applyFont="1" applyBorder="1" applyAlignment="1">
      <alignment horizontal="right" vertical="top"/>
    </xf>
    <xf numFmtId="4" fontId="53" fillId="10" borderId="14" xfId="11" applyNumberFormat="1" applyFont="1" applyFill="1" applyBorder="1" applyAlignment="1">
      <alignment horizontal="right" vertical="top"/>
    </xf>
    <xf numFmtId="0" fontId="53" fillId="10" borderId="14" xfId="11" applyNumberFormat="1" applyFont="1" applyFill="1" applyBorder="1" applyAlignment="1">
      <alignment vertical="top" wrapText="1" indent="2"/>
    </xf>
    <xf numFmtId="0" fontId="52" fillId="10" borderId="14" xfId="11" applyNumberFormat="1" applyFont="1" applyFill="1" applyBorder="1" applyAlignment="1">
      <alignment vertical="top" wrapText="1" indent="4"/>
    </xf>
    <xf numFmtId="0" fontId="52" fillId="0" borderId="14" xfId="11" applyNumberFormat="1" applyFont="1" applyBorder="1" applyAlignment="1">
      <alignment vertical="top" indent="6"/>
    </xf>
    <xf numFmtId="4" fontId="52" fillId="10" borderId="14" xfId="11" applyNumberFormat="1" applyFont="1" applyFill="1" applyBorder="1" applyAlignment="1">
      <alignment horizontal="right" vertical="top"/>
    </xf>
    <xf numFmtId="4" fontId="52" fillId="0" borderId="14" xfId="11" applyNumberFormat="1" applyFont="1" applyBorder="1" applyAlignment="1">
      <alignment horizontal="right" vertical="top"/>
    </xf>
    <xf numFmtId="4" fontId="52" fillId="0" borderId="14" xfId="8" applyNumberFormat="1" applyFont="1" applyBorder="1" applyAlignment="1">
      <alignment horizontal="right" vertical="top"/>
    </xf>
    <xf numFmtId="0" fontId="53" fillId="10" borderId="14" xfId="8" applyNumberFormat="1" applyFont="1" applyFill="1" applyBorder="1" applyAlignment="1">
      <alignment vertical="top" wrapText="1" indent="2"/>
    </xf>
    <xf numFmtId="0" fontId="52" fillId="10" borderId="14" xfId="8" applyNumberFormat="1" applyFont="1" applyFill="1" applyBorder="1" applyAlignment="1">
      <alignment vertical="top" wrapText="1" indent="4"/>
    </xf>
    <xf numFmtId="0" fontId="52" fillId="0" borderId="14" xfId="8" applyNumberFormat="1" applyFont="1" applyBorder="1" applyAlignment="1">
      <alignment vertical="top" indent="6"/>
    </xf>
    <xf numFmtId="4" fontId="53" fillId="10" borderId="14" xfId="8" applyNumberFormat="1" applyFont="1" applyFill="1" applyBorder="1" applyAlignment="1">
      <alignment horizontal="right" vertical="top"/>
    </xf>
    <xf numFmtId="4" fontId="52" fillId="10" borderId="14" xfId="8" applyNumberFormat="1" applyFont="1" applyFill="1" applyBorder="1" applyAlignment="1">
      <alignment horizontal="right" vertical="top"/>
    </xf>
    <xf numFmtId="0" fontId="52" fillId="0" borderId="14" xfId="8" applyNumberFormat="1" applyFont="1" applyBorder="1" applyAlignment="1">
      <alignment horizontal="right" vertical="top"/>
    </xf>
    <xf numFmtId="0" fontId="57" fillId="11" borderId="18" xfId="8" applyNumberFormat="1" applyFont="1" applyFill="1" applyBorder="1" applyAlignment="1">
      <alignment vertical="top"/>
    </xf>
    <xf numFmtId="4" fontId="56" fillId="11" borderId="10" xfId="8" applyNumberFormat="1" applyFont="1" applyFill="1" applyBorder="1" applyAlignment="1">
      <alignment horizontal="right" vertical="top"/>
    </xf>
    <xf numFmtId="0" fontId="0" fillId="0" borderId="19" xfId="0" applyBorder="1"/>
    <xf numFmtId="4" fontId="0" fillId="0" borderId="19" xfId="0" applyNumberFormat="1" applyBorder="1"/>
    <xf numFmtId="0" fontId="50" fillId="7" borderId="19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 wrapText="1"/>
    </xf>
    <xf numFmtId="14" fontId="19" fillId="7" borderId="19" xfId="0" applyNumberFormat="1" applyFont="1" applyFill="1" applyBorder="1" applyAlignment="1">
      <alignment horizontal="right" vertical="center" wrapText="1"/>
    </xf>
    <xf numFmtId="49" fontId="42" fillId="7" borderId="19" xfId="0" applyNumberFormat="1" applyFont="1" applyFill="1" applyBorder="1" applyAlignment="1">
      <alignment horizontal="center"/>
    </xf>
    <xf numFmtId="0" fontId="30" fillId="7" borderId="19" xfId="0" applyFont="1" applyFill="1" applyBorder="1" applyAlignment="1">
      <alignment horizontal="center" vertical="center" wrapText="1"/>
    </xf>
    <xf numFmtId="4" fontId="30" fillId="0" borderId="19" xfId="0" applyNumberFormat="1" applyFont="1" applyFill="1" applyBorder="1" applyAlignment="1">
      <alignment horizontal="center" vertical="center" wrapText="1"/>
    </xf>
    <xf numFmtId="4" fontId="30" fillId="7" borderId="19" xfId="0" applyNumberFormat="1" applyFont="1" applyFill="1" applyBorder="1" applyAlignment="1">
      <alignment horizontal="center" vertical="center" wrapText="1"/>
    </xf>
    <xf numFmtId="0" fontId="50" fillId="0" borderId="19" xfId="0" applyFont="1" applyBorder="1" applyAlignment="1">
      <alignment horizontal="center" vertical="center"/>
    </xf>
    <xf numFmtId="0" fontId="19" fillId="0" borderId="19" xfId="0" applyFont="1" applyBorder="1"/>
    <xf numFmtId="14" fontId="30" fillId="0" borderId="19" xfId="0" applyNumberFormat="1" applyFont="1" applyFill="1" applyBorder="1" applyAlignment="1">
      <alignment wrapText="1"/>
    </xf>
    <xf numFmtId="0" fontId="40" fillId="0" borderId="19" xfId="0" applyFont="1" applyBorder="1" applyAlignment="1">
      <alignment wrapText="1"/>
    </xf>
    <xf numFmtId="0" fontId="40" fillId="0" borderId="19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/>
    </xf>
    <xf numFmtId="0" fontId="30" fillId="0" borderId="19" xfId="0" applyFont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 wrapText="1"/>
    </xf>
    <xf numFmtId="0" fontId="19" fillId="0" borderId="0" xfId="0" applyFont="1"/>
    <xf numFmtId="0" fontId="40" fillId="0" borderId="0" xfId="0" applyFont="1" applyAlignment="1">
      <alignment horizontal="left" wrapText="1"/>
    </xf>
    <xf numFmtId="0" fontId="19" fillId="0" borderId="8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30" fillId="0" borderId="8" xfId="0" applyFont="1" applyFill="1" applyBorder="1" applyAlignment="1">
      <alignment horizontal="center" vertical="center" wrapText="1"/>
    </xf>
    <xf numFmtId="4" fontId="30" fillId="0" borderId="8" xfId="0" applyNumberFormat="1" applyFont="1" applyFill="1" applyBorder="1" applyAlignment="1">
      <alignment horizontal="center" vertical="center" wrapText="1"/>
    </xf>
    <xf numFmtId="0" fontId="40" fillId="0" borderId="19" xfId="0" applyFont="1" applyBorder="1" applyAlignment="1">
      <alignment horizontal="left"/>
    </xf>
    <xf numFmtId="0" fontId="19" fillId="0" borderId="19" xfId="0" applyFont="1" applyBorder="1" applyAlignment="1">
      <alignment horizontal="center" wrapText="1"/>
    </xf>
    <xf numFmtId="4" fontId="19" fillId="0" borderId="19" xfId="0" applyNumberFormat="1" applyFont="1" applyBorder="1" applyAlignment="1">
      <alignment horizontal="center"/>
    </xf>
    <xf numFmtId="14" fontId="19" fillId="0" borderId="19" xfId="0" applyNumberFormat="1" applyFont="1" applyBorder="1" applyAlignment="1">
      <alignment horizontal="center"/>
    </xf>
    <xf numFmtId="0" fontId="19" fillId="0" borderId="0" xfId="0" applyFont="1" applyAlignment="1">
      <alignment wrapText="1"/>
    </xf>
    <xf numFmtId="0" fontId="40" fillId="0" borderId="19" xfId="0" applyFont="1" applyBorder="1"/>
    <xf numFmtId="14" fontId="30" fillId="0" borderId="19" xfId="0" applyNumberFormat="1" applyFont="1" applyFill="1" applyBorder="1" applyAlignment="1">
      <alignment horizontal="center" vertical="center" wrapText="1"/>
    </xf>
    <xf numFmtId="0" fontId="30" fillId="0" borderId="20" xfId="0" applyFont="1" applyFill="1" applyBorder="1" applyAlignment="1">
      <alignment horizontal="center" vertical="center" wrapText="1"/>
    </xf>
    <xf numFmtId="0" fontId="19" fillId="0" borderId="20" xfId="0" applyFont="1" applyBorder="1"/>
    <xf numFmtId="14" fontId="30" fillId="0" borderId="20" xfId="0" applyNumberFormat="1" applyFont="1" applyFill="1" applyBorder="1" applyAlignment="1">
      <alignment horizontal="center" vertical="center" wrapText="1"/>
    </xf>
    <xf numFmtId="0" fontId="40" fillId="0" borderId="20" xfId="0" applyFont="1" applyBorder="1"/>
    <xf numFmtId="4" fontId="30" fillId="0" borderId="20" xfId="0" applyNumberFormat="1" applyFont="1" applyFill="1" applyBorder="1" applyAlignment="1">
      <alignment horizontal="center" vertical="center" wrapText="1"/>
    </xf>
    <xf numFmtId="4" fontId="40" fillId="0" borderId="19" xfId="0" applyNumberFormat="1" applyFont="1" applyBorder="1" applyAlignment="1">
      <alignment horizontal="center"/>
    </xf>
    <xf numFmtId="14" fontId="30" fillId="0" borderId="19" xfId="0" applyNumberFormat="1" applyFont="1" applyFill="1" applyBorder="1" applyAlignment="1">
      <alignment horizontal="center" wrapText="1"/>
    </xf>
    <xf numFmtId="0" fontId="19" fillId="0" borderId="19" xfId="0" applyFont="1" applyBorder="1" applyAlignment="1">
      <alignment horizontal="right"/>
    </xf>
    <xf numFmtId="0" fontId="21" fillId="0" borderId="19" xfId="0" applyFont="1" applyBorder="1" applyAlignment="1">
      <alignment horizontal="center" vertical="center"/>
    </xf>
    <xf numFmtId="0" fontId="0" fillId="0" borderId="19" xfId="0" applyBorder="1" applyAlignment="1">
      <alignment vertical="top"/>
    </xf>
    <xf numFmtId="14" fontId="0" fillId="0" borderId="19" xfId="0" applyNumberFormat="1" applyBorder="1" applyAlignment="1">
      <alignment vertical="top"/>
    </xf>
    <xf numFmtId="4" fontId="0" fillId="0" borderId="19" xfId="0" applyNumberFormat="1" applyBorder="1" applyAlignment="1">
      <alignment vertical="top"/>
    </xf>
    <xf numFmtId="4" fontId="0" fillId="0" borderId="0" xfId="0" applyNumberFormat="1" applyAlignment="1">
      <alignment vertical="top"/>
    </xf>
    <xf numFmtId="4" fontId="23" fillId="0" borderId="19" xfId="0" applyNumberFormat="1" applyFont="1" applyFill="1" applyBorder="1" applyAlignment="1">
      <alignment horizontal="right" vertical="top" wrapText="1"/>
    </xf>
    <xf numFmtId="4" fontId="44" fillId="0" borderId="19" xfId="0" applyNumberFormat="1" applyFont="1" applyFill="1" applyBorder="1" applyAlignment="1">
      <alignment horizontal="right" vertical="top" wrapText="1"/>
    </xf>
    <xf numFmtId="4" fontId="48" fillId="0" borderId="19" xfId="0" applyNumberFormat="1" applyFont="1" applyFill="1" applyBorder="1" applyAlignment="1" applyProtection="1">
      <alignment horizontal="right" vertical="top" wrapText="1" readingOrder="1"/>
    </xf>
    <xf numFmtId="4" fontId="48" fillId="7" borderId="19" xfId="0" applyNumberFormat="1" applyFont="1" applyFill="1" applyBorder="1" applyAlignment="1" applyProtection="1">
      <alignment horizontal="right" vertical="top" wrapText="1" readingOrder="1"/>
    </xf>
    <xf numFmtId="4" fontId="48" fillId="7" borderId="20" xfId="0" applyNumberFormat="1" applyFont="1" applyFill="1" applyBorder="1" applyAlignment="1" applyProtection="1">
      <alignment horizontal="right" vertical="top" wrapText="1" readingOrder="1"/>
    </xf>
    <xf numFmtId="0" fontId="21" fillId="0" borderId="19" xfId="0" applyFont="1" applyBorder="1" applyAlignment="1">
      <alignment horizontal="left"/>
    </xf>
    <xf numFmtId="0" fontId="23" fillId="0" borderId="19" xfId="0" applyFont="1" applyFill="1" applyBorder="1" applyAlignment="1">
      <alignment horizontal="left" vertical="top" wrapText="1"/>
    </xf>
    <xf numFmtId="0" fontId="39" fillId="6" borderId="19" xfId="0" applyFont="1" applyFill="1" applyBorder="1" applyAlignment="1">
      <alignment horizontal="left" vertical="center" wrapText="1"/>
    </xf>
    <xf numFmtId="0" fontId="24" fillId="0" borderId="19" xfId="0" applyFont="1" applyFill="1" applyBorder="1" applyAlignment="1">
      <alignment horizontal="left" vertical="center" wrapText="1"/>
    </xf>
    <xf numFmtId="4" fontId="39" fillId="6" borderId="19" xfId="0" applyNumberFormat="1" applyFont="1" applyFill="1" applyBorder="1" applyAlignment="1">
      <alignment horizontal="right" vertical="center" wrapText="1"/>
    </xf>
    <xf numFmtId="0" fontId="48" fillId="7" borderId="19" xfId="0" applyNumberFormat="1" applyFont="1" applyFill="1" applyBorder="1" applyAlignment="1" applyProtection="1">
      <alignment horizontal="left" vertical="top" wrapText="1" readingOrder="1"/>
    </xf>
    <xf numFmtId="4" fontId="24" fillId="0" borderId="19" xfId="0" applyNumberFormat="1" applyFont="1" applyFill="1" applyBorder="1" applyAlignment="1">
      <alignment horizontal="right" vertical="center" wrapText="1"/>
    </xf>
    <xf numFmtId="4" fontId="23" fillId="0" borderId="21" xfId="0" applyNumberFormat="1" applyFont="1" applyFill="1" applyBorder="1" applyAlignment="1">
      <alignment horizontal="right" vertical="top" wrapText="1"/>
    </xf>
    <xf numFmtId="0" fontId="49" fillId="0" borderId="19" xfId="0" applyFont="1" applyBorder="1" applyAlignment="1">
      <alignment horizontal="left"/>
    </xf>
    <xf numFmtId="0" fontId="21" fillId="0" borderId="21" xfId="0" applyFont="1" applyBorder="1" applyAlignment="1">
      <alignment horizontal="left"/>
    </xf>
    <xf numFmtId="0" fontId="47" fillId="0" borderId="19" xfId="0" applyFont="1" applyBorder="1" applyAlignment="1">
      <alignment horizontal="left"/>
    </xf>
    <xf numFmtId="0" fontId="44" fillId="0" borderId="19" xfId="0" applyFont="1" applyFill="1" applyBorder="1" applyAlignment="1">
      <alignment horizontal="left" vertical="top" wrapText="1"/>
    </xf>
    <xf numFmtId="0" fontId="48" fillId="0" borderId="19" xfId="0" applyNumberFormat="1" applyFont="1" applyFill="1" applyBorder="1" applyAlignment="1" applyProtection="1">
      <alignment horizontal="left" vertical="top" wrapText="1" readingOrder="1"/>
    </xf>
    <xf numFmtId="4" fontId="48" fillId="0" borderId="21" xfId="0" applyNumberFormat="1" applyFont="1" applyFill="1" applyBorder="1" applyAlignment="1" applyProtection="1">
      <alignment horizontal="right" vertical="top" wrapText="1" readingOrder="1"/>
    </xf>
    <xf numFmtId="0" fontId="44" fillId="0" borderId="19" xfId="0" applyFont="1" applyFill="1" applyBorder="1" applyAlignment="1">
      <alignment horizontal="left" vertical="center" wrapText="1"/>
    </xf>
    <xf numFmtId="4" fontId="55" fillId="6" borderId="19" xfId="0" applyNumberFormat="1" applyFont="1" applyFill="1" applyBorder="1" applyAlignment="1">
      <alignment horizontal="right" vertical="center" wrapText="1"/>
    </xf>
    <xf numFmtId="4" fontId="44" fillId="0" borderId="19" xfId="0" applyNumberFormat="1" applyFont="1" applyFill="1" applyBorder="1" applyAlignment="1">
      <alignment horizontal="right" vertical="center" wrapText="1"/>
    </xf>
    <xf numFmtId="0" fontId="56" fillId="0" borderId="19" xfId="0" applyFont="1" applyBorder="1" applyAlignment="1">
      <alignment horizontal="left"/>
    </xf>
    <xf numFmtId="0" fontId="55" fillId="6" borderId="19" xfId="0" applyFont="1" applyFill="1" applyBorder="1" applyAlignment="1">
      <alignment horizontal="left" vertical="center" wrapText="1"/>
    </xf>
    <xf numFmtId="0" fontId="47" fillId="0" borderId="21" xfId="0" applyFont="1" applyBorder="1" applyAlignment="1">
      <alignment horizontal="left"/>
    </xf>
    <xf numFmtId="0" fontId="58" fillId="0" borderId="0" xfId="0" applyFont="1" applyAlignment="1">
      <alignment horizontal="left"/>
    </xf>
    <xf numFmtId="14" fontId="48" fillId="0" borderId="19" xfId="0" applyNumberFormat="1" applyFont="1" applyFill="1" applyBorder="1" applyAlignment="1" applyProtection="1">
      <alignment horizontal="left" vertical="top" wrapText="1" readingOrder="1"/>
    </xf>
    <xf numFmtId="0" fontId="47" fillId="7" borderId="19" xfId="0" applyFont="1" applyFill="1" applyBorder="1" applyAlignment="1">
      <alignment horizontal="left"/>
    </xf>
    <xf numFmtId="0" fontId="44" fillId="7" borderId="19" xfId="0" applyFont="1" applyFill="1" applyBorder="1" applyAlignment="1">
      <alignment horizontal="left" vertical="top" wrapText="1"/>
    </xf>
    <xf numFmtId="0" fontId="44" fillId="7" borderId="19" xfId="0" applyFont="1" applyFill="1" applyBorder="1" applyAlignment="1">
      <alignment horizontal="left" vertical="center" wrapText="1"/>
    </xf>
    <xf numFmtId="4" fontId="44" fillId="7" borderId="19" xfId="0" applyNumberFormat="1" applyFont="1" applyFill="1" applyBorder="1" applyAlignment="1">
      <alignment horizontal="right" vertical="center" wrapText="1"/>
    </xf>
    <xf numFmtId="4" fontId="55" fillId="7" borderId="19" xfId="0" applyNumberFormat="1" applyFont="1" applyFill="1" applyBorder="1" applyAlignment="1">
      <alignment horizontal="right" vertical="center" wrapText="1"/>
    </xf>
    <xf numFmtId="0" fontId="56" fillId="7" borderId="19" xfId="0" applyFont="1" applyFill="1" applyBorder="1" applyAlignment="1">
      <alignment horizontal="left"/>
    </xf>
    <xf numFmtId="0" fontId="55" fillId="7" borderId="19" xfId="0" applyFont="1" applyFill="1" applyBorder="1" applyAlignment="1">
      <alignment horizontal="left" vertical="center" wrapText="1"/>
    </xf>
    <xf numFmtId="0" fontId="59" fillId="0" borderId="19" xfId="0" applyFont="1" applyBorder="1" applyAlignment="1">
      <alignment horizontal="left"/>
    </xf>
    <xf numFmtId="0" fontId="41" fillId="0" borderId="19" xfId="0" applyFont="1" applyFill="1" applyBorder="1" applyAlignment="1">
      <alignment horizontal="center" vertical="center" wrapText="1"/>
    </xf>
    <xf numFmtId="0" fontId="43" fillId="0" borderId="19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4" fontId="43" fillId="7" borderId="19" xfId="0" applyNumberFormat="1" applyFont="1" applyFill="1" applyBorder="1" applyAlignment="1">
      <alignment horizontal="center" vertical="center" wrapText="1"/>
    </xf>
    <xf numFmtId="14" fontId="41" fillId="0" borderId="19" xfId="0" applyNumberFormat="1" applyFont="1" applyFill="1" applyBorder="1" applyAlignment="1">
      <alignment horizontal="center" vertical="center" wrapText="1"/>
    </xf>
    <xf numFmtId="0" fontId="25" fillId="0" borderId="19" xfId="0" applyFont="1" applyFill="1" applyBorder="1" applyAlignment="1">
      <alignment horizontal="center" vertical="center" wrapText="1"/>
    </xf>
    <xf numFmtId="4" fontId="41" fillId="7" borderId="21" xfId="0" applyNumberFormat="1" applyFont="1" applyFill="1" applyBorder="1" applyAlignment="1">
      <alignment horizontal="center" vertical="center" wrapText="1"/>
    </xf>
    <xf numFmtId="49" fontId="41" fillId="7" borderId="19" xfId="0" applyNumberFormat="1" applyFont="1" applyFill="1" applyBorder="1" applyAlignment="1">
      <alignment horizontal="center" vertical="center" wrapText="1"/>
    </xf>
    <xf numFmtId="4" fontId="41" fillId="7" borderId="19" xfId="0" applyNumberFormat="1" applyFont="1" applyFill="1" applyBorder="1" applyAlignment="1">
      <alignment horizontal="center" vertical="center" wrapText="1"/>
    </xf>
    <xf numFmtId="0" fontId="41" fillId="0" borderId="21" xfId="0" applyFont="1" applyFill="1" applyBorder="1" applyAlignment="1">
      <alignment horizontal="center" vertical="center" wrapText="1"/>
    </xf>
    <xf numFmtId="0" fontId="41" fillId="0" borderId="20" xfId="0" applyFont="1" applyBorder="1" applyAlignment="1">
      <alignment horizontal="center" vertical="center" wrapText="1"/>
    </xf>
    <xf numFmtId="4" fontId="43" fillId="0" borderId="19" xfId="0" applyNumberFormat="1" applyFont="1" applyBorder="1" applyAlignment="1">
      <alignment horizontal="center" vertical="center" wrapText="1"/>
    </xf>
    <xf numFmtId="14" fontId="43" fillId="0" borderId="19" xfId="0" applyNumberFormat="1" applyFont="1" applyFill="1" applyBorder="1" applyAlignment="1">
      <alignment horizontal="center" vertical="center" wrapText="1"/>
    </xf>
    <xf numFmtId="0" fontId="43" fillId="0" borderId="19" xfId="0" applyFont="1" applyBorder="1" applyAlignment="1">
      <alignment horizontal="center" vertical="center"/>
    </xf>
    <xf numFmtId="0" fontId="52" fillId="0" borderId="15" xfId="10" applyNumberFormat="1" applyFont="1" applyBorder="1" applyAlignment="1">
      <alignment vertical="top" indent="10"/>
    </xf>
    <xf numFmtId="0" fontId="52" fillId="0" borderId="12" xfId="10" applyNumberFormat="1" applyFont="1" applyBorder="1" applyAlignment="1">
      <alignment vertical="top" indent="10"/>
    </xf>
    <xf numFmtId="0" fontId="53" fillId="10" borderId="15" xfId="10" applyNumberFormat="1" applyFont="1" applyFill="1" applyBorder="1" applyAlignment="1">
      <alignment vertical="top" wrapText="1" indent="2"/>
    </xf>
    <xf numFmtId="0" fontId="53" fillId="10" borderId="12" xfId="10" applyNumberFormat="1" applyFont="1" applyFill="1" applyBorder="1" applyAlignment="1">
      <alignment vertical="top" wrapText="1" indent="2"/>
    </xf>
    <xf numFmtId="0" fontId="52" fillId="10" borderId="15" xfId="10" applyNumberFormat="1" applyFont="1" applyFill="1" applyBorder="1" applyAlignment="1">
      <alignment vertical="top" wrapText="1" indent="4"/>
    </xf>
    <xf numFmtId="0" fontId="52" fillId="10" borderId="12" xfId="10" applyNumberFormat="1" applyFont="1" applyFill="1" applyBorder="1" applyAlignment="1">
      <alignment vertical="top" wrapText="1" indent="4"/>
    </xf>
    <xf numFmtId="0" fontId="52" fillId="0" borderId="15" xfId="10" applyNumberFormat="1" applyFont="1" applyBorder="1" applyAlignment="1">
      <alignment vertical="top" wrapText="1" indent="6"/>
    </xf>
    <xf numFmtId="0" fontId="52" fillId="0" borderId="12" xfId="10" applyNumberFormat="1" applyFont="1" applyBorder="1" applyAlignment="1">
      <alignment vertical="top" wrapText="1" indent="6"/>
    </xf>
    <xf numFmtId="0" fontId="52" fillId="0" borderId="15" xfId="10" applyNumberFormat="1" applyFont="1" applyBorder="1" applyAlignment="1">
      <alignment vertical="top" wrapText="1" indent="8"/>
    </xf>
    <xf numFmtId="0" fontId="52" fillId="0" borderId="12" xfId="10" applyNumberFormat="1" applyFont="1" applyBorder="1" applyAlignment="1">
      <alignment vertical="top" wrapText="1" indent="8"/>
    </xf>
    <xf numFmtId="0" fontId="54" fillId="10" borderId="16" xfId="10" applyNumberFormat="1" applyFont="1" applyFill="1" applyBorder="1" applyAlignment="1">
      <alignment vertical="top"/>
    </xf>
    <xf numFmtId="0" fontId="54" fillId="10" borderId="17" xfId="10" applyNumberFormat="1" applyFont="1" applyFill="1" applyBorder="1" applyAlignment="1">
      <alignment vertical="top"/>
    </xf>
    <xf numFmtId="4" fontId="0" fillId="0" borderId="2" xfId="0" applyNumberForma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46" fillId="0" borderId="0" xfId="5" applyFont="1" applyAlignment="1">
      <alignment horizontal="center"/>
    </xf>
    <xf numFmtId="0" fontId="4" fillId="0" borderId="0" xfId="0" applyFont="1" applyAlignment="1">
      <alignment horizontal="center" vertical="top"/>
    </xf>
    <xf numFmtId="0" fontId="27" fillId="0" borderId="0" xfId="3" applyFont="1" applyAlignment="1">
      <alignment horizontal="center"/>
    </xf>
    <xf numFmtId="0" fontId="33" fillId="0" borderId="0" xfId="4" applyFont="1" applyFill="1" applyAlignment="1">
      <alignment horizontal="center" vertical="center" wrapText="1"/>
    </xf>
    <xf numFmtId="0" fontId="32" fillId="0" borderId="0" xfId="4" applyAlignment="1">
      <alignment horizontal="left" vertical="center" wrapText="1"/>
    </xf>
    <xf numFmtId="0" fontId="34" fillId="0" borderId="0" xfId="4" applyFont="1" applyFill="1" applyAlignment="1">
      <alignment horizontal="left" vertical="center" wrapText="1"/>
    </xf>
    <xf numFmtId="0" fontId="35" fillId="0" borderId="0" xfId="4" applyFont="1" applyFill="1" applyAlignment="1">
      <alignment horizontal="left" vertical="top"/>
    </xf>
    <xf numFmtId="0" fontId="21" fillId="0" borderId="0" xfId="4" applyFont="1" applyFill="1" applyAlignment="1">
      <alignment horizontal="left" vertical="top"/>
    </xf>
    <xf numFmtId="0" fontId="11" fillId="9" borderId="0" xfId="0" applyFont="1" applyFill="1" applyAlignment="1">
      <alignment horizontal="center" vertical="top"/>
    </xf>
    <xf numFmtId="0" fontId="20" fillId="0" borderId="4" xfId="3" applyFont="1" applyBorder="1" applyAlignment="1">
      <alignment horizontal="center"/>
    </xf>
  </cellXfs>
  <cellStyles count="12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_1-Хом аше ва мат" xfId="6"/>
    <cellStyle name="Обычный_2-Махсулот сотиш" xfId="9"/>
    <cellStyle name="Обычный_3-Импорт" xfId="10"/>
    <cellStyle name="Обычный_4-Хизматлар" xfId="7"/>
    <cellStyle name="Обычный_5-Пудратчи" xfId="11"/>
    <cellStyle name="Обычный_6-Эл.эн.газ сув" xfId="8"/>
    <cellStyle name="Финансовый" xfId="1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17</xdr:col>
      <xdr:colOff>21104</xdr:colOff>
      <xdr:row>4</xdr:row>
      <xdr:rowOff>0</xdr:rowOff>
    </xdr:to>
    <xdr:pic>
      <xdr:nvPicPr>
        <xdr:cNvPr id="2" name="Picture 1" descr="image0000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438275"/>
          <a:ext cx="15459075" cy="3524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73;&#1084;&#1077;&#1085;/&#1086;&#1073;&#1084;&#1077;&#1085;/&#1086;&#1073;&#1084;&#1077;&#1085;/&#1086;&#1073;&#1084;&#1077;&#1085;/&#1052;&#1072;&#1093;&#1072;&#1090;&#1086;&#1074;%20&#1064;&#1091;&#1093;&#1088;&#1072;&#1090;%20&#1069;&#1055;&#1054;/&#1050;&#1059;&#1047;&#1040;&#1058;&#1059;&#1042;%20&#1050;&#1045;&#1053;&#1043;&#1040;&#1064;&#1048;/2023%20&#1081;&#1080;&#1083;%20&#1050;&#1091;&#1079;&#1072;&#1090;&#1091;&#1074;%20&#1082;&#1077;&#1085;&#1075;&#1072;&#1096;&#1080;/1-&#1081;&#1080;&#1171;&#1080;&#1083;&#1080;&#1096;&#1080;%2027%20%20&#1080;&#1102;&#1085;&#1100;%20%202023%20&#1081;&#1080;&#1083;/1%20&#1081;&#1080;&#1171;&#1080;&#1083;&#1080;&#1096;%20%20&#1073;&#1072;&#1105;&#1085;&#1085;&#1086;&#1084;&#1072;%20&#1080;&#1083;&#1086;&#1074;&#1072;&#1083;&#1072;&#1088;&#1080;/7-&#1084;&#1072;&#1089;&#1072;&#1083;&#1072;%209-&#1080;&#1083;&#1086;&#1074;&#1072;%20&#1058;&#1072;&#1092;&#1090;&#1080;&#1096;%20&#1082;&#1086;&#1084;&#1080;&#1089;&#1089;&#1080;&#1103;&#1089;&#1080;%20%20&#1093;&#1080;&#1089;&#1086;&#1073;&#1086;&#1090;%201%20%20&#1103;&#1088;&#1080;&#1084;%20&#1081;&#1080;&#1083;&#1083;&#1080;&#1082;%20%202023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Хом аше ва мат"/>
      <sheetName val="3-Импорт "/>
      <sheetName val="2-Махсулот сотиш"/>
      <sheetName val="3-Хизматлар"/>
      <sheetName val="5-Пудратчи"/>
      <sheetName val="6-Эл.эн.газ сув"/>
      <sheetName val="7-Гос.зак."/>
      <sheetName val="7.1-xarid.uzex.uz"/>
      <sheetName val="7.1-Магазин хт харид"/>
      <sheetName val="7.2-Конкурс-Отб.наил.предл."/>
      <sheetName val="7.3.-Прямые закупки за 2022"/>
      <sheetName val="7.4.-Аукцион"/>
      <sheetName val="7.5.-СПОТ_харид"/>
      <sheetName val="7.6.-СПОТ_сотиш"/>
      <sheetName val="8-coopere"/>
      <sheetName val="Восстановлен 2022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8">
          <cell r="C28" t="str">
            <v>Пшеница</v>
          </cell>
        </row>
        <row r="29">
          <cell r="C29" t="str">
            <v>Труба полиэтиленовая ПЭГК d-500 SN8 ООО VIKAAZ PLAST</v>
          </cell>
        </row>
        <row r="30">
          <cell r="C30" t="str">
            <v>Дизельное топливо ЭКО ООО "Бухарский НПЗ"</v>
          </cell>
        </row>
        <row r="31">
          <cell r="C31" t="str">
            <v xml:space="preserve">Щебень из плотных горных пород для строительных работ фракции  5до 20мм  OOO Shoxjaxon Qurilish  </v>
          </cell>
        </row>
        <row r="32">
          <cell r="C32" t="str">
            <v>Двуокись углерода твёрдая (сухой лёд), АО "Максам Чирчик"</v>
          </cell>
        </row>
        <row r="33">
          <cell r="C33" t="str">
            <v>Портландцемент ЦЕМ II/А-Г 32,5H (предназначен для тарир в бумаж меш 50 кг) АО "Ахангаранцемент"</v>
          </cell>
        </row>
        <row r="34">
          <cell r="C34" t="str">
            <v>Карбамид марки "А", меш АО "Максам-Чирчик"</v>
          </cell>
        </row>
        <row r="35">
          <cell r="C35" t="str">
            <v>Водоэмульсионная краска ВДАК 111 ООО STM Color</v>
          </cell>
        </row>
        <row r="36">
          <cell r="C36" t="str">
            <v>Каустическая сода чешуйчатая 98% ООО "ASR KIMYO INVEST"</v>
          </cell>
        </row>
        <row r="37">
          <cell r="C37" t="str">
            <v>ООО SALT MINING</v>
          </cell>
        </row>
        <row r="38">
          <cell r="C38" t="str">
            <v>Эмаль ПФ 115 ООО STM Color</v>
          </cell>
        </row>
        <row r="39">
          <cell r="C39" t="str">
            <v>Грунтовка на акриловой основе "STM COLOR" ООО</v>
          </cell>
        </row>
        <row r="40">
          <cell r="C40" t="str">
            <v>Сухая строительная смесь OOO STM COLOR</v>
          </cell>
        </row>
        <row r="41">
          <cell r="C41" t="str">
            <v xml:space="preserve">Песок из отсевов дробления для строительных работ  OOO Shoxjaxon Qurilish  </v>
          </cell>
        </row>
        <row r="42">
          <cell r="C42" t="str">
            <v>Разбавитель NS OOO STM COLOR</v>
          </cell>
        </row>
        <row r="43">
          <cell r="C43" t="str">
            <v>Теплоизоляционный материал стекловата Рулон с фольгой 15м2(12=12500*1200*50)  СП ООО ECOCLIMAT</v>
          </cell>
        </row>
        <row r="44">
          <cell r="C44" t="str">
            <v>Лист гладкий из оцинкованной стали тол. 0,35мм.  ХК DONIYOR METALL INVEST</v>
          </cell>
        </row>
        <row r="45">
          <cell r="C45" t="str">
            <v>Кафельный клей мешок 20 кг  ООО "STMCOLOR"</v>
          </cell>
        </row>
      </sheetData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emilliydokon.uzex.uz/ru/offers/item/6683736" TargetMode="External"/><Relationship Id="rId2" Type="http://schemas.openxmlformats.org/officeDocument/2006/relationships/hyperlink" Target="http://emilliydokon.uzex.uz/ru/Lots/item/5102092" TargetMode="External"/><Relationship Id="rId1" Type="http://schemas.openxmlformats.org/officeDocument/2006/relationships/hyperlink" Target="http://emilliydokon.uzex.uz/ru/offers/item/6683736" TargetMode="External"/><Relationship Id="rId4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exarid.uzex.uz/ru-RU/competitive/resultitem/9125058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30"/>
  <sheetViews>
    <sheetView view="pageBreakPreview" zoomScaleNormal="130" zoomScaleSheetLayoutView="100" workbookViewId="0">
      <pane ySplit="5" topLeftCell="A631" activePane="bottomLeft" state="frozen"/>
      <selection pane="bottomLeft" activeCell="A829" sqref="A829"/>
    </sheetView>
  </sheetViews>
  <sheetFormatPr defaultRowHeight="12"/>
  <cols>
    <col min="1" max="1" width="83.5703125" style="12" customWidth="1"/>
    <col min="2" max="2" width="24.28515625" style="133" customWidth="1"/>
    <col min="3" max="5" width="9.140625" style="13"/>
    <col min="6" max="6" width="13.42578125" style="13" bestFit="1" customWidth="1"/>
    <col min="7" max="16384" width="9.140625" style="13"/>
  </cols>
  <sheetData>
    <row r="1" spans="1:5">
      <c r="B1" s="130" t="s">
        <v>4</v>
      </c>
    </row>
    <row r="2" spans="1:5" ht="15.75">
      <c r="A2" s="1" t="s">
        <v>0</v>
      </c>
      <c r="B2" s="1"/>
    </row>
    <row r="3" spans="1:5" ht="15.75">
      <c r="A3" s="1" t="s">
        <v>2439</v>
      </c>
      <c r="B3" s="1"/>
    </row>
    <row r="4" spans="1:5">
      <c r="A4" s="76"/>
      <c r="B4" s="133" t="s">
        <v>265</v>
      </c>
    </row>
    <row r="5" spans="1:5">
      <c r="A5" s="85" t="s">
        <v>1</v>
      </c>
      <c r="B5" s="149" t="s">
        <v>2</v>
      </c>
    </row>
    <row r="6" spans="1:5">
      <c r="A6" s="186" t="s">
        <v>2234</v>
      </c>
      <c r="B6" s="185">
        <v>9015000</v>
      </c>
      <c r="C6" s="168"/>
      <c r="D6" s="169"/>
      <c r="E6" s="169"/>
    </row>
    <row r="7" spans="1:5">
      <c r="A7" s="187" t="s">
        <v>2235</v>
      </c>
      <c r="B7" s="189">
        <v>9015000</v>
      </c>
      <c r="C7" s="184"/>
      <c r="D7" s="185"/>
      <c r="E7" s="185"/>
    </row>
    <row r="8" spans="1:5">
      <c r="A8" s="188" t="s">
        <v>2236</v>
      </c>
      <c r="B8" s="190">
        <v>9015000</v>
      </c>
      <c r="C8" s="184"/>
      <c r="D8" s="185"/>
      <c r="E8" s="185"/>
    </row>
    <row r="9" spans="1:5">
      <c r="A9" s="186" t="s">
        <v>1679</v>
      </c>
      <c r="B9" s="185">
        <v>295988000</v>
      </c>
      <c r="C9" s="184"/>
      <c r="D9" s="185"/>
      <c r="E9" s="185"/>
    </row>
    <row r="10" spans="1:5">
      <c r="A10" s="187" t="s">
        <v>1680</v>
      </c>
      <c r="B10" s="189">
        <v>295988000</v>
      </c>
      <c r="C10" s="184"/>
      <c r="D10" s="185"/>
      <c r="E10" s="185"/>
    </row>
    <row r="11" spans="1:5">
      <c r="A11" s="188" t="s">
        <v>2237</v>
      </c>
      <c r="B11" s="190">
        <v>295988000</v>
      </c>
      <c r="C11" s="184"/>
      <c r="D11" s="185"/>
      <c r="E11" s="185"/>
    </row>
    <row r="12" spans="1:5">
      <c r="A12" s="186" t="s">
        <v>2238</v>
      </c>
      <c r="B12" s="185">
        <v>9200000</v>
      </c>
      <c r="C12" s="184"/>
      <c r="D12" s="185"/>
      <c r="E12" s="185"/>
    </row>
    <row r="13" spans="1:5">
      <c r="A13" s="187" t="s">
        <v>2239</v>
      </c>
      <c r="B13" s="189">
        <v>9200000</v>
      </c>
      <c r="C13" s="184"/>
      <c r="D13" s="185"/>
      <c r="E13" s="185"/>
    </row>
    <row r="14" spans="1:5">
      <c r="A14" s="188" t="s">
        <v>2236</v>
      </c>
      <c r="B14" s="190">
        <v>9200000</v>
      </c>
      <c r="C14" s="184"/>
      <c r="D14" s="185"/>
      <c r="E14" s="185"/>
    </row>
    <row r="15" spans="1:5">
      <c r="A15" s="186" t="s">
        <v>1681</v>
      </c>
      <c r="B15" s="185">
        <v>45158400</v>
      </c>
      <c r="C15" s="184"/>
      <c r="D15" s="185"/>
      <c r="E15" s="185"/>
    </row>
    <row r="16" spans="1:5">
      <c r="A16" s="187" t="s">
        <v>1682</v>
      </c>
      <c r="B16" s="189">
        <v>18099200</v>
      </c>
      <c r="C16" s="184"/>
      <c r="D16" s="185"/>
      <c r="E16" s="185"/>
    </row>
    <row r="17" spans="1:5">
      <c r="A17" s="188" t="s">
        <v>2240</v>
      </c>
      <c r="B17" s="190">
        <v>18099200</v>
      </c>
      <c r="C17" s="184"/>
      <c r="D17" s="185"/>
      <c r="E17" s="185"/>
    </row>
    <row r="18" spans="1:5">
      <c r="A18" s="187" t="s">
        <v>2241</v>
      </c>
      <c r="B18" s="189">
        <v>27059200</v>
      </c>
      <c r="C18" s="184"/>
      <c r="D18" s="185"/>
      <c r="E18" s="185"/>
    </row>
    <row r="19" spans="1:5">
      <c r="A19" s="188" t="s">
        <v>2242</v>
      </c>
      <c r="B19" s="190">
        <v>27059200</v>
      </c>
      <c r="C19" s="184"/>
      <c r="D19" s="185"/>
      <c r="E19" s="185"/>
    </row>
    <row r="20" spans="1:5">
      <c r="A20" s="186" t="s">
        <v>2243</v>
      </c>
      <c r="B20" s="185">
        <v>72000000</v>
      </c>
      <c r="C20" s="184"/>
      <c r="D20" s="185"/>
      <c r="E20" s="185"/>
    </row>
    <row r="21" spans="1:5">
      <c r="A21" s="187" t="s">
        <v>2244</v>
      </c>
      <c r="B21" s="189">
        <v>72000000</v>
      </c>
      <c r="C21" s="184"/>
      <c r="D21" s="185"/>
      <c r="E21" s="185"/>
    </row>
    <row r="22" spans="1:5">
      <c r="A22" s="188" t="s">
        <v>2245</v>
      </c>
      <c r="B22" s="190">
        <v>72000000</v>
      </c>
      <c r="C22" s="184"/>
      <c r="D22" s="185"/>
      <c r="E22" s="185"/>
    </row>
    <row r="23" spans="1:5">
      <c r="A23" s="186" t="s">
        <v>1683</v>
      </c>
      <c r="B23" s="185">
        <v>18288000</v>
      </c>
      <c r="C23" s="184"/>
      <c r="D23" s="185"/>
      <c r="E23" s="185"/>
    </row>
    <row r="24" spans="1:5">
      <c r="A24" s="187" t="s">
        <v>1684</v>
      </c>
      <c r="B24" s="189">
        <v>16308000</v>
      </c>
      <c r="C24" s="184"/>
      <c r="D24" s="185"/>
      <c r="E24" s="185"/>
    </row>
    <row r="25" spans="1:5">
      <c r="A25" s="188" t="s">
        <v>2246</v>
      </c>
      <c r="B25" s="190">
        <v>16308000</v>
      </c>
      <c r="C25" s="184"/>
      <c r="D25" s="185"/>
      <c r="E25" s="185"/>
    </row>
    <row r="26" spans="1:5">
      <c r="A26" s="187" t="s">
        <v>1685</v>
      </c>
      <c r="B26" s="189">
        <v>1980000</v>
      </c>
      <c r="C26" s="184"/>
      <c r="D26" s="185"/>
      <c r="E26" s="185"/>
    </row>
    <row r="27" spans="1:5">
      <c r="A27" s="188" t="s">
        <v>2246</v>
      </c>
      <c r="B27" s="190">
        <v>1980000</v>
      </c>
      <c r="C27" s="184"/>
      <c r="D27" s="185"/>
      <c r="E27" s="185"/>
    </row>
    <row r="28" spans="1:5">
      <c r="A28" s="186" t="s">
        <v>1686</v>
      </c>
      <c r="B28" s="185">
        <v>10472400</v>
      </c>
      <c r="C28" s="184"/>
      <c r="D28" s="185"/>
      <c r="E28" s="185"/>
    </row>
    <row r="29" spans="1:5">
      <c r="A29" s="187" t="s">
        <v>2247</v>
      </c>
      <c r="B29" s="189">
        <v>4185000</v>
      </c>
      <c r="C29" s="184"/>
      <c r="D29" s="185"/>
      <c r="E29" s="185"/>
    </row>
    <row r="30" spans="1:5">
      <c r="A30" s="188" t="s">
        <v>2242</v>
      </c>
      <c r="B30" s="190">
        <v>4185000</v>
      </c>
      <c r="C30" s="184"/>
      <c r="D30" s="185"/>
      <c r="E30" s="185"/>
    </row>
    <row r="31" spans="1:5">
      <c r="A31" s="187" t="s">
        <v>1687</v>
      </c>
      <c r="B31" s="189">
        <v>3687400</v>
      </c>
      <c r="C31" s="184"/>
      <c r="D31" s="185"/>
      <c r="E31" s="185"/>
    </row>
    <row r="32" spans="1:5">
      <c r="A32" s="188" t="s">
        <v>2240</v>
      </c>
      <c r="B32" s="190">
        <v>3687400</v>
      </c>
      <c r="C32" s="184"/>
      <c r="D32" s="185"/>
      <c r="E32" s="185"/>
    </row>
    <row r="33" spans="1:5">
      <c r="A33" s="187" t="s">
        <v>2248</v>
      </c>
      <c r="B33" s="189">
        <v>2280000</v>
      </c>
      <c r="C33" s="184"/>
      <c r="D33" s="185"/>
      <c r="E33" s="185"/>
    </row>
    <row r="34" spans="1:5">
      <c r="A34" s="188" t="s">
        <v>2249</v>
      </c>
      <c r="B34" s="190">
        <v>2280000</v>
      </c>
      <c r="C34" s="184"/>
      <c r="D34" s="185"/>
      <c r="E34" s="185"/>
    </row>
    <row r="35" spans="1:5">
      <c r="A35" s="188" t="s">
        <v>2242</v>
      </c>
      <c r="B35" s="191"/>
      <c r="C35" s="184"/>
      <c r="D35" s="185"/>
      <c r="E35" s="185"/>
    </row>
    <row r="36" spans="1:5">
      <c r="A36" s="187" t="s">
        <v>2250</v>
      </c>
      <c r="B36" s="189">
        <v>320000</v>
      </c>
      <c r="C36" s="184"/>
      <c r="D36" s="185"/>
      <c r="E36" s="185"/>
    </row>
    <row r="37" spans="1:5">
      <c r="A37" s="188" t="s">
        <v>2249</v>
      </c>
      <c r="B37" s="190">
        <v>320000</v>
      </c>
      <c r="C37" s="184"/>
      <c r="D37" s="185"/>
      <c r="E37" s="185"/>
    </row>
    <row r="38" spans="1:5">
      <c r="A38" s="188" t="s">
        <v>2242</v>
      </c>
      <c r="B38" s="191"/>
      <c r="C38" s="184"/>
      <c r="D38" s="185"/>
      <c r="E38" s="185"/>
    </row>
    <row r="39" spans="1:5">
      <c r="A39" s="186" t="s">
        <v>500</v>
      </c>
      <c r="B39" s="185">
        <v>341376000</v>
      </c>
      <c r="C39" s="184"/>
      <c r="D39" s="185"/>
      <c r="E39" s="185"/>
    </row>
    <row r="40" spans="1:5">
      <c r="A40" s="187" t="s">
        <v>501</v>
      </c>
      <c r="B40" s="189">
        <v>341376000</v>
      </c>
      <c r="C40" s="184"/>
      <c r="D40" s="185"/>
      <c r="E40" s="185"/>
    </row>
    <row r="41" spans="1:5">
      <c r="A41" s="188" t="s">
        <v>2251</v>
      </c>
      <c r="B41" s="190">
        <v>341376000</v>
      </c>
      <c r="C41" s="184"/>
      <c r="D41" s="185"/>
      <c r="E41" s="185"/>
    </row>
    <row r="42" spans="1:5">
      <c r="A42" s="186" t="s">
        <v>2252</v>
      </c>
      <c r="B42" s="185">
        <v>2200000</v>
      </c>
      <c r="C42" s="184"/>
      <c r="D42" s="185"/>
      <c r="E42" s="185"/>
    </row>
    <row r="43" spans="1:5">
      <c r="A43" s="187" t="s">
        <v>2253</v>
      </c>
      <c r="B43" s="189">
        <v>2200000</v>
      </c>
      <c r="C43" s="184"/>
      <c r="D43" s="185"/>
      <c r="E43" s="185"/>
    </row>
    <row r="44" spans="1:5">
      <c r="A44" s="188" t="s">
        <v>2245</v>
      </c>
      <c r="B44" s="190">
        <v>2200000</v>
      </c>
      <c r="C44" s="184"/>
      <c r="D44" s="185"/>
      <c r="E44" s="185"/>
    </row>
    <row r="45" spans="1:5">
      <c r="A45" s="186" t="s">
        <v>2254</v>
      </c>
      <c r="B45" s="185">
        <v>7253680</v>
      </c>
      <c r="C45" s="184"/>
      <c r="D45" s="185"/>
      <c r="E45" s="185"/>
    </row>
    <row r="46" spans="1:5">
      <c r="A46" s="187" t="s">
        <v>2255</v>
      </c>
      <c r="B46" s="189">
        <v>6923280</v>
      </c>
      <c r="C46" s="184"/>
      <c r="D46" s="185"/>
      <c r="E46" s="185"/>
    </row>
    <row r="47" spans="1:5">
      <c r="A47" s="188" t="s">
        <v>2256</v>
      </c>
      <c r="B47" s="190">
        <v>6923280</v>
      </c>
      <c r="C47" s="184"/>
      <c r="D47" s="185"/>
      <c r="E47" s="185"/>
    </row>
    <row r="48" spans="1:5">
      <c r="A48" s="187" t="s">
        <v>2257</v>
      </c>
      <c r="B48" s="189">
        <v>330400</v>
      </c>
      <c r="C48" s="184"/>
      <c r="D48" s="185"/>
      <c r="E48" s="185"/>
    </row>
    <row r="49" spans="1:5">
      <c r="A49" s="188" t="s">
        <v>2258</v>
      </c>
      <c r="B49" s="190">
        <v>330400</v>
      </c>
      <c r="C49" s="184"/>
      <c r="D49" s="185"/>
      <c r="E49" s="185"/>
    </row>
    <row r="50" spans="1:5">
      <c r="A50" s="186" t="s">
        <v>502</v>
      </c>
      <c r="B50" s="185">
        <v>26409600</v>
      </c>
      <c r="C50" s="184"/>
      <c r="D50" s="185"/>
      <c r="E50" s="185"/>
    </row>
    <row r="51" spans="1:5">
      <c r="A51" s="187" t="s">
        <v>503</v>
      </c>
      <c r="B51" s="189">
        <v>26409600</v>
      </c>
      <c r="C51" s="184"/>
      <c r="D51" s="185"/>
      <c r="E51" s="185"/>
    </row>
    <row r="52" spans="1:5">
      <c r="A52" s="188" t="s">
        <v>2251</v>
      </c>
      <c r="B52" s="190">
        <v>26409600</v>
      </c>
      <c r="C52" s="184"/>
      <c r="D52" s="185"/>
      <c r="E52" s="185"/>
    </row>
    <row r="53" spans="1:5">
      <c r="A53" s="186" t="s">
        <v>2259</v>
      </c>
      <c r="B53" s="185">
        <v>4103000</v>
      </c>
      <c r="C53" s="184"/>
      <c r="D53" s="185"/>
      <c r="E53" s="185"/>
    </row>
    <row r="54" spans="1:5">
      <c r="A54" s="187" t="s">
        <v>2260</v>
      </c>
      <c r="B54" s="189">
        <v>4103000</v>
      </c>
      <c r="C54" s="184"/>
      <c r="D54" s="185"/>
      <c r="E54" s="185"/>
    </row>
    <row r="55" spans="1:5">
      <c r="A55" s="188" t="s">
        <v>2242</v>
      </c>
      <c r="B55" s="190">
        <v>4103000</v>
      </c>
      <c r="C55" s="184"/>
      <c r="D55" s="185"/>
      <c r="E55" s="185"/>
    </row>
    <row r="56" spans="1:5">
      <c r="A56" s="186" t="s">
        <v>504</v>
      </c>
      <c r="B56" s="185">
        <v>220000</v>
      </c>
      <c r="C56" s="184"/>
      <c r="D56" s="185"/>
      <c r="E56" s="185"/>
    </row>
    <row r="57" spans="1:5">
      <c r="A57" s="187" t="s">
        <v>505</v>
      </c>
      <c r="B57" s="189">
        <v>220000</v>
      </c>
      <c r="C57" s="184"/>
      <c r="D57" s="185"/>
      <c r="E57" s="185"/>
    </row>
    <row r="58" spans="1:5">
      <c r="A58" s="188" t="s">
        <v>2261</v>
      </c>
      <c r="B58" s="190">
        <v>220000</v>
      </c>
      <c r="C58" s="184"/>
      <c r="D58" s="185"/>
      <c r="E58" s="185"/>
    </row>
    <row r="59" spans="1:5">
      <c r="A59" s="186" t="s">
        <v>506</v>
      </c>
      <c r="B59" s="185">
        <v>27370420</v>
      </c>
      <c r="C59" s="184"/>
      <c r="D59" s="185"/>
      <c r="E59" s="185"/>
    </row>
    <row r="60" spans="1:5">
      <c r="A60" s="187" t="s">
        <v>507</v>
      </c>
      <c r="B60" s="189">
        <v>27370420</v>
      </c>
      <c r="C60" s="184"/>
      <c r="D60" s="185"/>
      <c r="E60" s="185"/>
    </row>
    <row r="61" spans="1:5">
      <c r="A61" s="188" t="s">
        <v>2262</v>
      </c>
      <c r="B61" s="190">
        <v>1111880</v>
      </c>
      <c r="C61" s="184"/>
      <c r="D61" s="185"/>
      <c r="E61" s="185"/>
    </row>
    <row r="62" spans="1:5">
      <c r="A62" s="188" t="s">
        <v>2263</v>
      </c>
      <c r="B62" s="190">
        <v>555940</v>
      </c>
      <c r="C62" s="184"/>
      <c r="D62" s="185"/>
      <c r="E62" s="185"/>
    </row>
    <row r="63" spans="1:5">
      <c r="A63" s="188" t="s">
        <v>2264</v>
      </c>
      <c r="B63" s="190">
        <v>1111880</v>
      </c>
      <c r="C63" s="184"/>
      <c r="D63" s="185"/>
      <c r="E63" s="185"/>
    </row>
    <row r="64" spans="1:5">
      <c r="A64" s="188" t="s">
        <v>2265</v>
      </c>
      <c r="B64" s="190">
        <v>555940</v>
      </c>
      <c r="C64" s="184"/>
      <c r="D64" s="185"/>
      <c r="E64" s="185"/>
    </row>
    <row r="65" spans="1:5">
      <c r="A65" s="188" t="s">
        <v>2266</v>
      </c>
      <c r="B65" s="190">
        <v>555940</v>
      </c>
      <c r="C65" s="184"/>
      <c r="D65" s="185"/>
      <c r="E65" s="185"/>
    </row>
    <row r="66" spans="1:5">
      <c r="A66" s="188" t="s">
        <v>2267</v>
      </c>
      <c r="B66" s="190">
        <v>1111880</v>
      </c>
      <c r="C66" s="184"/>
      <c r="D66" s="185"/>
      <c r="E66" s="185"/>
    </row>
    <row r="67" spans="1:5">
      <c r="A67" s="188" t="s">
        <v>2268</v>
      </c>
      <c r="B67" s="190">
        <v>555940</v>
      </c>
      <c r="C67" s="184"/>
      <c r="D67" s="185"/>
      <c r="E67" s="185"/>
    </row>
    <row r="68" spans="1:5">
      <c r="A68" s="188" t="s">
        <v>2269</v>
      </c>
      <c r="B68" s="190">
        <v>1111880</v>
      </c>
      <c r="C68" s="184"/>
      <c r="D68" s="185"/>
      <c r="E68" s="185"/>
    </row>
    <row r="69" spans="1:5">
      <c r="A69" s="188" t="s">
        <v>2270</v>
      </c>
      <c r="B69" s="190">
        <v>555940</v>
      </c>
      <c r="C69" s="184"/>
      <c r="D69" s="185"/>
      <c r="E69" s="185"/>
    </row>
    <row r="70" spans="1:5">
      <c r="A70" s="188" t="s">
        <v>2261</v>
      </c>
      <c r="B70" s="190">
        <v>1111880</v>
      </c>
      <c r="C70" s="184"/>
      <c r="D70" s="185"/>
      <c r="E70" s="185"/>
    </row>
    <row r="71" spans="1:5">
      <c r="A71" s="188" t="s">
        <v>2271</v>
      </c>
      <c r="B71" s="190">
        <v>555940</v>
      </c>
      <c r="C71" s="184"/>
      <c r="D71" s="185"/>
      <c r="E71" s="185"/>
    </row>
    <row r="72" spans="1:5">
      <c r="A72" s="188" t="s">
        <v>2272</v>
      </c>
      <c r="B72" s="190">
        <v>1111880</v>
      </c>
      <c r="C72" s="184"/>
      <c r="D72" s="185"/>
      <c r="E72" s="185"/>
    </row>
    <row r="73" spans="1:5">
      <c r="A73" s="188" t="s">
        <v>2251</v>
      </c>
      <c r="B73" s="190">
        <v>555940</v>
      </c>
      <c r="C73" s="184"/>
      <c r="D73" s="185"/>
      <c r="E73" s="185"/>
    </row>
    <row r="74" spans="1:5">
      <c r="A74" s="188" t="s">
        <v>2273</v>
      </c>
      <c r="B74" s="190">
        <v>1111880</v>
      </c>
      <c r="C74" s="184"/>
      <c r="D74" s="185"/>
      <c r="E74" s="185"/>
    </row>
    <row r="75" spans="1:5">
      <c r="A75" s="188" t="s">
        <v>2274</v>
      </c>
      <c r="B75" s="190">
        <v>555940</v>
      </c>
      <c r="C75" s="184"/>
      <c r="D75" s="185"/>
      <c r="E75" s="185"/>
    </row>
    <row r="76" spans="1:5">
      <c r="A76" s="188" t="s">
        <v>2275</v>
      </c>
      <c r="B76" s="190">
        <v>555940</v>
      </c>
      <c r="C76" s="184"/>
      <c r="D76" s="185"/>
      <c r="E76" s="185"/>
    </row>
    <row r="77" spans="1:5">
      <c r="A77" s="188" t="s">
        <v>2237</v>
      </c>
      <c r="B77" s="190">
        <v>1111880</v>
      </c>
      <c r="C77" s="184"/>
      <c r="D77" s="185"/>
      <c r="E77" s="185"/>
    </row>
    <row r="78" spans="1:5">
      <c r="A78" s="188" t="s">
        <v>2276</v>
      </c>
      <c r="B78" s="190">
        <v>555940</v>
      </c>
      <c r="C78" s="184"/>
      <c r="D78" s="185"/>
      <c r="E78" s="185"/>
    </row>
    <row r="79" spans="1:5">
      <c r="A79" s="188" t="s">
        <v>2277</v>
      </c>
      <c r="B79" s="190">
        <v>1111880</v>
      </c>
      <c r="C79" s="184"/>
      <c r="D79" s="185"/>
      <c r="E79" s="185"/>
    </row>
    <row r="80" spans="1:5">
      <c r="A80" s="188" t="s">
        <v>2278</v>
      </c>
      <c r="B80" s="190">
        <v>555940</v>
      </c>
      <c r="C80" s="184"/>
      <c r="D80" s="185"/>
      <c r="E80" s="185"/>
    </row>
    <row r="81" spans="1:5">
      <c r="A81" s="188" t="s">
        <v>2279</v>
      </c>
      <c r="B81" s="190">
        <v>1111880</v>
      </c>
      <c r="C81" s="184"/>
      <c r="D81" s="185"/>
      <c r="E81" s="185"/>
    </row>
    <row r="82" spans="1:5">
      <c r="A82" s="188" t="s">
        <v>2246</v>
      </c>
      <c r="B82" s="190">
        <v>555940</v>
      </c>
      <c r="C82" s="184"/>
      <c r="D82" s="185"/>
      <c r="E82" s="185"/>
    </row>
    <row r="83" spans="1:5">
      <c r="A83" s="188" t="s">
        <v>2280</v>
      </c>
      <c r="B83" s="190">
        <v>1111880</v>
      </c>
      <c r="C83" s="184"/>
      <c r="D83" s="185"/>
      <c r="E83" s="185"/>
    </row>
    <row r="84" spans="1:5">
      <c r="A84" s="188" t="s">
        <v>2281</v>
      </c>
      <c r="B84" s="190">
        <v>555940</v>
      </c>
      <c r="C84" s="184"/>
      <c r="D84" s="185"/>
      <c r="E84" s="185"/>
    </row>
    <row r="85" spans="1:5">
      <c r="A85" s="188" t="s">
        <v>2240</v>
      </c>
      <c r="B85" s="190">
        <v>1111880</v>
      </c>
      <c r="C85" s="184"/>
      <c r="D85" s="185"/>
      <c r="E85" s="185"/>
    </row>
    <row r="86" spans="1:5">
      <c r="A86" s="188" t="s">
        <v>2282</v>
      </c>
      <c r="B86" s="190">
        <v>555940</v>
      </c>
      <c r="C86" s="184"/>
      <c r="D86" s="185"/>
      <c r="E86" s="185"/>
    </row>
    <row r="87" spans="1:5">
      <c r="A87" s="188" t="s">
        <v>2249</v>
      </c>
      <c r="B87" s="190">
        <v>555940</v>
      </c>
      <c r="C87" s="184"/>
      <c r="D87" s="185"/>
      <c r="E87" s="185"/>
    </row>
    <row r="88" spans="1:5">
      <c r="A88" s="188" t="s">
        <v>2242</v>
      </c>
      <c r="B88" s="190">
        <v>1111880</v>
      </c>
      <c r="C88" s="184"/>
      <c r="D88" s="185"/>
      <c r="E88" s="185"/>
    </row>
    <row r="89" spans="1:5">
      <c r="A89" s="188" t="s">
        <v>2245</v>
      </c>
      <c r="B89" s="190">
        <v>555940</v>
      </c>
      <c r="C89" s="184"/>
      <c r="D89" s="185"/>
      <c r="E89" s="185"/>
    </row>
    <row r="90" spans="1:5">
      <c r="A90" s="188" t="s">
        <v>2283</v>
      </c>
      <c r="B90" s="190">
        <v>1111880</v>
      </c>
      <c r="C90" s="184"/>
      <c r="D90" s="185"/>
      <c r="E90" s="185"/>
    </row>
    <row r="91" spans="1:5">
      <c r="A91" s="188" t="s">
        <v>2256</v>
      </c>
      <c r="B91" s="190">
        <v>555940</v>
      </c>
      <c r="C91" s="184"/>
      <c r="D91" s="185"/>
      <c r="E91" s="185"/>
    </row>
    <row r="92" spans="1:5">
      <c r="A92" s="188" t="s">
        <v>2258</v>
      </c>
      <c r="B92" s="190">
        <v>1176560</v>
      </c>
      <c r="C92" s="184"/>
      <c r="D92" s="185"/>
      <c r="E92" s="185"/>
    </row>
    <row r="93" spans="1:5">
      <c r="A93" s="188" t="s">
        <v>2284</v>
      </c>
      <c r="B93" s="190">
        <v>588280</v>
      </c>
      <c r="C93" s="184"/>
      <c r="D93" s="185"/>
      <c r="E93" s="185"/>
    </row>
    <row r="94" spans="1:5">
      <c r="A94" s="188" t="s">
        <v>2236</v>
      </c>
      <c r="B94" s="190">
        <v>588280</v>
      </c>
      <c r="C94" s="184"/>
      <c r="D94" s="185"/>
      <c r="E94" s="185"/>
    </row>
    <row r="95" spans="1:5">
      <c r="A95" s="186" t="s">
        <v>2285</v>
      </c>
      <c r="B95" s="185">
        <v>6360032</v>
      </c>
      <c r="C95" s="184"/>
      <c r="D95" s="185"/>
      <c r="E95" s="185"/>
    </row>
    <row r="96" spans="1:5">
      <c r="A96" s="187" t="s">
        <v>2286</v>
      </c>
      <c r="B96" s="189">
        <v>6360032</v>
      </c>
      <c r="C96" s="184"/>
      <c r="D96" s="185"/>
      <c r="E96" s="185"/>
    </row>
    <row r="97" spans="1:5">
      <c r="A97" s="188" t="s">
        <v>2236</v>
      </c>
      <c r="B97" s="190">
        <v>6360032</v>
      </c>
      <c r="C97" s="184"/>
      <c r="D97" s="185"/>
      <c r="E97" s="185"/>
    </row>
    <row r="98" spans="1:5">
      <c r="A98" s="186" t="s">
        <v>2287</v>
      </c>
      <c r="B98" s="185">
        <v>5146340.1900000004</v>
      </c>
      <c r="C98" s="184"/>
      <c r="D98" s="185"/>
      <c r="E98" s="185"/>
    </row>
    <row r="99" spans="1:5">
      <c r="A99" s="187" t="s">
        <v>2288</v>
      </c>
      <c r="B99" s="189">
        <v>5146340.1900000004</v>
      </c>
      <c r="C99" s="184"/>
      <c r="D99" s="185"/>
      <c r="E99" s="185"/>
    </row>
    <row r="100" spans="1:5">
      <c r="A100" s="188" t="s">
        <v>2283</v>
      </c>
      <c r="B100" s="190">
        <v>5146340.1900000004</v>
      </c>
      <c r="C100" s="184"/>
      <c r="D100" s="185"/>
      <c r="E100" s="185"/>
    </row>
    <row r="101" spans="1:5">
      <c r="A101" s="186" t="s">
        <v>1688</v>
      </c>
      <c r="B101" s="185">
        <v>44393360</v>
      </c>
      <c r="C101" s="184"/>
      <c r="D101" s="185"/>
      <c r="E101" s="185"/>
    </row>
    <row r="102" spans="1:5">
      <c r="A102" s="187" t="s">
        <v>1689</v>
      </c>
      <c r="B102" s="189">
        <v>44393360</v>
      </c>
      <c r="C102" s="184"/>
      <c r="D102" s="185"/>
      <c r="E102" s="185"/>
    </row>
    <row r="103" spans="1:5">
      <c r="A103" s="188" t="s">
        <v>2281</v>
      </c>
      <c r="B103" s="190">
        <v>44393360</v>
      </c>
      <c r="C103" s="184"/>
      <c r="D103" s="185"/>
      <c r="E103" s="185"/>
    </row>
    <row r="104" spans="1:5">
      <c r="A104" s="188" t="s">
        <v>2240</v>
      </c>
      <c r="B104" s="191"/>
      <c r="C104" s="184"/>
      <c r="D104" s="185"/>
      <c r="E104" s="185"/>
    </row>
    <row r="105" spans="1:5">
      <c r="A105" s="186" t="s">
        <v>2289</v>
      </c>
      <c r="B105" s="185">
        <v>19935000</v>
      </c>
      <c r="C105" s="184"/>
      <c r="D105" s="185"/>
      <c r="E105" s="185"/>
    </row>
    <row r="106" spans="1:5">
      <c r="A106" s="187" t="s">
        <v>2290</v>
      </c>
      <c r="B106" s="189">
        <v>19935000</v>
      </c>
      <c r="C106" s="184"/>
      <c r="D106" s="185"/>
      <c r="E106" s="185"/>
    </row>
    <row r="107" spans="1:5">
      <c r="A107" s="188" t="s">
        <v>2242</v>
      </c>
      <c r="B107" s="190">
        <v>19935000</v>
      </c>
      <c r="C107" s="184"/>
      <c r="D107" s="185"/>
      <c r="E107" s="185"/>
    </row>
    <row r="108" spans="1:5">
      <c r="A108" s="186" t="s">
        <v>508</v>
      </c>
      <c r="B108" s="185">
        <v>380680000</v>
      </c>
      <c r="C108" s="184"/>
      <c r="D108" s="185"/>
      <c r="E108" s="185"/>
    </row>
    <row r="109" spans="1:5">
      <c r="A109" s="187" t="s">
        <v>509</v>
      </c>
      <c r="B109" s="189">
        <v>165000000</v>
      </c>
      <c r="C109" s="184"/>
      <c r="D109" s="185"/>
      <c r="E109" s="185"/>
    </row>
    <row r="110" spans="1:5">
      <c r="A110" s="188" t="s">
        <v>2266</v>
      </c>
      <c r="B110" s="190">
        <v>26655000</v>
      </c>
      <c r="C110" s="184"/>
      <c r="D110" s="185"/>
      <c r="E110" s="185"/>
    </row>
    <row r="111" spans="1:5">
      <c r="A111" s="188" t="s">
        <v>2267</v>
      </c>
      <c r="B111" s="190">
        <v>47100000</v>
      </c>
      <c r="C111" s="184"/>
      <c r="D111" s="185"/>
      <c r="E111" s="185"/>
    </row>
    <row r="112" spans="1:5">
      <c r="A112" s="188" t="s">
        <v>2268</v>
      </c>
      <c r="B112" s="190">
        <v>91245000</v>
      </c>
      <c r="C112" s="184"/>
      <c r="D112" s="185"/>
      <c r="E112" s="185"/>
    </row>
    <row r="113" spans="1:5">
      <c r="A113" s="187" t="s">
        <v>510</v>
      </c>
      <c r="B113" s="189">
        <v>15000000</v>
      </c>
      <c r="C113" s="184"/>
      <c r="D113" s="185"/>
      <c r="E113" s="185"/>
    </row>
    <row r="114" spans="1:5">
      <c r="A114" s="188" t="s">
        <v>2267</v>
      </c>
      <c r="B114" s="190">
        <v>15000000</v>
      </c>
      <c r="C114" s="184"/>
      <c r="D114" s="185"/>
      <c r="E114" s="185"/>
    </row>
    <row r="115" spans="1:5">
      <c r="A115" s="188" t="s">
        <v>2268</v>
      </c>
      <c r="B115" s="191"/>
      <c r="C115" s="184"/>
      <c r="D115" s="185"/>
      <c r="E115" s="185"/>
    </row>
    <row r="116" spans="1:5">
      <c r="A116" s="187" t="s">
        <v>1690</v>
      </c>
      <c r="B116" s="189">
        <v>200680000</v>
      </c>
      <c r="C116" s="184"/>
      <c r="D116" s="185"/>
      <c r="E116" s="185"/>
    </row>
    <row r="117" spans="1:5">
      <c r="A117" s="188" t="s">
        <v>2276</v>
      </c>
      <c r="B117" s="190">
        <v>100340000</v>
      </c>
      <c r="C117" s="184"/>
      <c r="D117" s="185"/>
      <c r="E117" s="185"/>
    </row>
    <row r="118" spans="1:5">
      <c r="A118" s="188" t="s">
        <v>2277</v>
      </c>
      <c r="B118" s="190">
        <v>100340000</v>
      </c>
      <c r="C118" s="184"/>
      <c r="D118" s="185"/>
      <c r="E118" s="185"/>
    </row>
    <row r="119" spans="1:5">
      <c r="A119" s="188" t="s">
        <v>2246</v>
      </c>
      <c r="B119" s="191"/>
      <c r="C119" s="184"/>
      <c r="D119" s="185"/>
      <c r="E119" s="185"/>
    </row>
    <row r="120" spans="1:5">
      <c r="A120" s="186" t="s">
        <v>2291</v>
      </c>
      <c r="B120" s="185">
        <v>16414000</v>
      </c>
      <c r="C120" s="184"/>
      <c r="D120" s="185"/>
      <c r="E120" s="185"/>
    </row>
    <row r="121" spans="1:5">
      <c r="A121" s="187" t="s">
        <v>2292</v>
      </c>
      <c r="B121" s="189">
        <v>9826000</v>
      </c>
      <c r="C121" s="184"/>
      <c r="D121" s="185"/>
      <c r="E121" s="185"/>
    </row>
    <row r="122" spans="1:5">
      <c r="A122" s="188" t="s">
        <v>2258</v>
      </c>
      <c r="B122" s="190">
        <v>9826000</v>
      </c>
      <c r="C122" s="184"/>
      <c r="D122" s="185"/>
      <c r="E122" s="185"/>
    </row>
    <row r="123" spans="1:5">
      <c r="A123" s="187" t="s">
        <v>2293</v>
      </c>
      <c r="B123" s="189">
        <v>6588000</v>
      </c>
      <c r="C123" s="184"/>
      <c r="D123" s="185"/>
      <c r="E123" s="185"/>
    </row>
    <row r="124" spans="1:5">
      <c r="A124" s="188" t="s">
        <v>2284</v>
      </c>
      <c r="B124" s="190">
        <v>6588000</v>
      </c>
      <c r="C124" s="184"/>
      <c r="D124" s="185"/>
      <c r="E124" s="185"/>
    </row>
    <row r="125" spans="1:5">
      <c r="A125" s="186" t="s">
        <v>511</v>
      </c>
      <c r="B125" s="185">
        <v>39200000</v>
      </c>
      <c r="C125" s="184"/>
      <c r="D125" s="185"/>
      <c r="E125" s="185"/>
    </row>
    <row r="126" spans="1:5">
      <c r="A126" s="187" t="s">
        <v>512</v>
      </c>
      <c r="B126" s="189">
        <v>39200000</v>
      </c>
      <c r="C126" s="184"/>
      <c r="D126" s="185"/>
      <c r="E126" s="185"/>
    </row>
    <row r="127" spans="1:5">
      <c r="A127" s="188" t="s">
        <v>2264</v>
      </c>
      <c r="B127" s="190">
        <v>39200000</v>
      </c>
      <c r="C127" s="184"/>
      <c r="D127" s="185"/>
      <c r="E127" s="185"/>
    </row>
    <row r="128" spans="1:5">
      <c r="A128" s="186" t="s">
        <v>2294</v>
      </c>
      <c r="B128" s="185">
        <v>74314240</v>
      </c>
      <c r="C128" s="184"/>
      <c r="D128" s="185"/>
      <c r="E128" s="185"/>
    </row>
    <row r="129" spans="1:5">
      <c r="A129" s="187" t="s">
        <v>2295</v>
      </c>
      <c r="B129" s="189">
        <v>13283200</v>
      </c>
      <c r="C129" s="184"/>
      <c r="D129" s="185"/>
      <c r="E129" s="185"/>
    </row>
    <row r="130" spans="1:5">
      <c r="A130" s="188" t="s">
        <v>2284</v>
      </c>
      <c r="B130" s="190">
        <v>13283200</v>
      </c>
      <c r="C130" s="184"/>
      <c r="D130" s="185"/>
      <c r="E130" s="185"/>
    </row>
    <row r="131" spans="1:5">
      <c r="A131" s="187" t="s">
        <v>2296</v>
      </c>
      <c r="B131" s="189">
        <v>15366400</v>
      </c>
      <c r="C131" s="184"/>
      <c r="D131" s="185"/>
      <c r="E131" s="185"/>
    </row>
    <row r="132" spans="1:5">
      <c r="A132" s="188" t="s">
        <v>2236</v>
      </c>
      <c r="B132" s="190">
        <v>15366400</v>
      </c>
      <c r="C132" s="184"/>
      <c r="D132" s="185"/>
      <c r="E132" s="185"/>
    </row>
    <row r="133" spans="1:5">
      <c r="A133" s="187" t="s">
        <v>2297</v>
      </c>
      <c r="B133" s="189">
        <v>45664640</v>
      </c>
      <c r="C133" s="184"/>
      <c r="D133" s="185"/>
      <c r="E133" s="185"/>
    </row>
    <row r="134" spans="1:5">
      <c r="A134" s="188" t="s">
        <v>2256</v>
      </c>
      <c r="B134" s="190">
        <v>45664640</v>
      </c>
      <c r="C134" s="184"/>
      <c r="D134" s="185"/>
      <c r="E134" s="185"/>
    </row>
    <row r="135" spans="1:5">
      <c r="A135" s="186" t="s">
        <v>2298</v>
      </c>
      <c r="B135" s="185">
        <v>2680000</v>
      </c>
      <c r="C135" s="184"/>
      <c r="D135" s="185"/>
      <c r="E135" s="185"/>
    </row>
    <row r="136" spans="1:5">
      <c r="A136" s="187" t="s">
        <v>2299</v>
      </c>
      <c r="B136" s="189">
        <v>2680000</v>
      </c>
      <c r="C136" s="184"/>
      <c r="D136" s="185"/>
      <c r="E136" s="185"/>
    </row>
    <row r="137" spans="1:5">
      <c r="A137" s="188" t="s">
        <v>2256</v>
      </c>
      <c r="B137" s="190">
        <v>2680000</v>
      </c>
      <c r="C137" s="184"/>
      <c r="D137" s="185"/>
      <c r="E137" s="185"/>
    </row>
    <row r="138" spans="1:5">
      <c r="A138" s="186" t="s">
        <v>2300</v>
      </c>
      <c r="B138" s="185">
        <v>81008550</v>
      </c>
      <c r="C138" s="184"/>
      <c r="D138" s="185"/>
      <c r="E138" s="185"/>
    </row>
    <row r="139" spans="1:5">
      <c r="A139" s="187" t="s">
        <v>2301</v>
      </c>
      <c r="B139" s="189">
        <v>81008550</v>
      </c>
      <c r="C139" s="184"/>
      <c r="D139" s="185"/>
      <c r="E139" s="185"/>
    </row>
    <row r="140" spans="1:5">
      <c r="A140" s="188" t="s">
        <v>2283</v>
      </c>
      <c r="B140" s="190">
        <v>81008550</v>
      </c>
      <c r="C140" s="184"/>
      <c r="D140" s="185"/>
      <c r="E140" s="185"/>
    </row>
    <row r="141" spans="1:5">
      <c r="A141" s="186" t="s">
        <v>513</v>
      </c>
      <c r="B141" s="185">
        <v>95043200</v>
      </c>
      <c r="C141" s="184"/>
      <c r="D141" s="185"/>
      <c r="E141" s="185"/>
    </row>
    <row r="142" spans="1:5">
      <c r="A142" s="187" t="s">
        <v>514</v>
      </c>
      <c r="B142" s="189">
        <v>9826880</v>
      </c>
      <c r="C142" s="184"/>
      <c r="D142" s="185"/>
      <c r="E142" s="185"/>
    </row>
    <row r="143" spans="1:5">
      <c r="A143" s="188" t="s">
        <v>2266</v>
      </c>
      <c r="B143" s="190">
        <v>9826880</v>
      </c>
      <c r="C143" s="184"/>
      <c r="D143" s="185"/>
      <c r="E143" s="185"/>
    </row>
    <row r="144" spans="1:5">
      <c r="A144" s="187" t="s">
        <v>515</v>
      </c>
      <c r="B144" s="189">
        <v>7454720</v>
      </c>
      <c r="C144" s="184"/>
      <c r="D144" s="185"/>
      <c r="E144" s="185"/>
    </row>
    <row r="145" spans="1:5">
      <c r="A145" s="188" t="s">
        <v>2267</v>
      </c>
      <c r="B145" s="190">
        <v>7454720</v>
      </c>
      <c r="C145" s="184"/>
      <c r="D145" s="185"/>
      <c r="E145" s="185"/>
    </row>
    <row r="146" spans="1:5">
      <c r="A146" s="187" t="s">
        <v>516</v>
      </c>
      <c r="B146" s="189">
        <v>8422400</v>
      </c>
      <c r="C146" s="184"/>
      <c r="D146" s="185"/>
      <c r="E146" s="185"/>
    </row>
    <row r="147" spans="1:5">
      <c r="A147" s="188" t="s">
        <v>2268</v>
      </c>
      <c r="B147" s="190">
        <v>8422400</v>
      </c>
      <c r="C147" s="184"/>
      <c r="D147" s="185"/>
      <c r="E147" s="185"/>
    </row>
    <row r="148" spans="1:5">
      <c r="A148" s="187" t="s">
        <v>517</v>
      </c>
      <c r="B148" s="189">
        <v>16408000</v>
      </c>
      <c r="C148" s="184"/>
      <c r="D148" s="185"/>
      <c r="E148" s="185"/>
    </row>
    <row r="149" spans="1:5">
      <c r="A149" s="188" t="s">
        <v>2261</v>
      </c>
      <c r="B149" s="190">
        <v>16408000</v>
      </c>
      <c r="C149" s="184"/>
      <c r="D149" s="185"/>
      <c r="E149" s="185"/>
    </row>
    <row r="150" spans="1:5">
      <c r="A150" s="187" t="s">
        <v>518</v>
      </c>
      <c r="B150" s="189">
        <v>37856000</v>
      </c>
      <c r="C150" s="184"/>
      <c r="D150" s="185"/>
      <c r="E150" s="185"/>
    </row>
    <row r="151" spans="1:5">
      <c r="A151" s="188" t="s">
        <v>2271</v>
      </c>
      <c r="B151" s="190">
        <v>37856000</v>
      </c>
      <c r="C151" s="184"/>
      <c r="D151" s="185"/>
      <c r="E151" s="185"/>
    </row>
    <row r="152" spans="1:5">
      <c r="A152" s="187" t="s">
        <v>519</v>
      </c>
      <c r="B152" s="189">
        <v>15075200</v>
      </c>
      <c r="C152" s="184"/>
      <c r="D152" s="185"/>
      <c r="E152" s="185"/>
    </row>
    <row r="153" spans="1:5">
      <c r="A153" s="188" t="s">
        <v>2272</v>
      </c>
      <c r="B153" s="190">
        <v>15075200</v>
      </c>
      <c r="C153" s="184"/>
      <c r="D153" s="185"/>
      <c r="E153" s="185"/>
    </row>
    <row r="154" spans="1:5">
      <c r="A154" s="186" t="s">
        <v>520</v>
      </c>
      <c r="B154" s="185">
        <v>16436000</v>
      </c>
      <c r="C154" s="184"/>
      <c r="D154" s="185"/>
      <c r="E154" s="185"/>
    </row>
    <row r="155" spans="1:5">
      <c r="A155" s="187" t="s">
        <v>521</v>
      </c>
      <c r="B155" s="189">
        <v>16436000</v>
      </c>
      <c r="C155" s="184"/>
      <c r="D155" s="185"/>
      <c r="E155" s="185"/>
    </row>
    <row r="156" spans="1:5">
      <c r="A156" s="188" t="s">
        <v>2273</v>
      </c>
      <c r="B156" s="190">
        <v>16436000</v>
      </c>
      <c r="C156" s="184"/>
      <c r="D156" s="185"/>
      <c r="E156" s="185"/>
    </row>
    <row r="157" spans="1:5">
      <c r="A157" s="186" t="s">
        <v>2302</v>
      </c>
      <c r="B157" s="185">
        <v>34300000</v>
      </c>
      <c r="C157" s="184"/>
      <c r="D157" s="185"/>
      <c r="E157" s="185"/>
    </row>
    <row r="158" spans="1:5">
      <c r="A158" s="187" t="s">
        <v>2303</v>
      </c>
      <c r="B158" s="189">
        <v>34300000</v>
      </c>
      <c r="C158" s="184"/>
      <c r="D158" s="185"/>
      <c r="E158" s="185"/>
    </row>
    <row r="159" spans="1:5">
      <c r="A159" s="188" t="s">
        <v>2258</v>
      </c>
      <c r="B159" s="190">
        <v>34300000</v>
      </c>
      <c r="C159" s="184"/>
      <c r="D159" s="185"/>
      <c r="E159" s="185"/>
    </row>
    <row r="160" spans="1:5">
      <c r="A160" s="186" t="s">
        <v>522</v>
      </c>
      <c r="B160" s="185">
        <v>537040</v>
      </c>
      <c r="C160" s="184"/>
      <c r="D160" s="185"/>
      <c r="E160" s="185"/>
    </row>
    <row r="161" spans="1:5">
      <c r="A161" s="187" t="s">
        <v>523</v>
      </c>
      <c r="B161" s="189">
        <v>537040</v>
      </c>
      <c r="C161" s="184"/>
      <c r="D161" s="185"/>
      <c r="E161" s="185"/>
    </row>
    <row r="162" spans="1:5">
      <c r="A162" s="188" t="s">
        <v>2269</v>
      </c>
      <c r="B162" s="190">
        <v>537040</v>
      </c>
      <c r="C162" s="184"/>
      <c r="D162" s="185"/>
      <c r="E162" s="185"/>
    </row>
    <row r="163" spans="1:5">
      <c r="A163" s="188" t="s">
        <v>2261</v>
      </c>
      <c r="B163" s="191"/>
      <c r="C163" s="184"/>
      <c r="D163" s="185"/>
      <c r="E163" s="185"/>
    </row>
    <row r="164" spans="1:5">
      <c r="A164" s="186" t="s">
        <v>2304</v>
      </c>
      <c r="B164" s="185">
        <v>14000000</v>
      </c>
      <c r="C164" s="184"/>
      <c r="D164" s="185"/>
      <c r="E164" s="185"/>
    </row>
    <row r="165" spans="1:5">
      <c r="A165" s="187" t="s">
        <v>2305</v>
      </c>
      <c r="B165" s="189">
        <v>14000000</v>
      </c>
      <c r="C165" s="184"/>
      <c r="D165" s="185"/>
      <c r="E165" s="185"/>
    </row>
    <row r="166" spans="1:5">
      <c r="A166" s="188" t="s">
        <v>2283</v>
      </c>
      <c r="B166" s="190">
        <v>14000000</v>
      </c>
      <c r="C166" s="184"/>
      <c r="D166" s="185"/>
      <c r="E166" s="185"/>
    </row>
    <row r="167" spans="1:5">
      <c r="A167" s="186" t="s">
        <v>524</v>
      </c>
      <c r="B167" s="185">
        <v>94259816</v>
      </c>
      <c r="C167" s="184"/>
      <c r="D167" s="185"/>
      <c r="E167" s="185"/>
    </row>
    <row r="168" spans="1:5">
      <c r="A168" s="187" t="s">
        <v>2306</v>
      </c>
      <c r="B168" s="189">
        <v>7132104</v>
      </c>
      <c r="C168" s="184"/>
      <c r="D168" s="185"/>
      <c r="E168" s="185"/>
    </row>
    <row r="169" spans="1:5">
      <c r="A169" s="188" t="s">
        <v>2284</v>
      </c>
      <c r="B169" s="190">
        <v>7132104</v>
      </c>
      <c r="C169" s="184"/>
      <c r="D169" s="185"/>
      <c r="E169" s="185"/>
    </row>
    <row r="170" spans="1:5">
      <c r="A170" s="187" t="s">
        <v>2307</v>
      </c>
      <c r="B170" s="189">
        <v>4508000</v>
      </c>
      <c r="C170" s="184"/>
      <c r="D170" s="185"/>
      <c r="E170" s="185"/>
    </row>
    <row r="171" spans="1:5">
      <c r="A171" s="188" t="s">
        <v>2283</v>
      </c>
      <c r="B171" s="190">
        <v>4508000</v>
      </c>
      <c r="C171" s="184"/>
      <c r="D171" s="185"/>
      <c r="E171" s="185"/>
    </row>
    <row r="172" spans="1:5">
      <c r="A172" s="188" t="s">
        <v>2256</v>
      </c>
      <c r="B172" s="191"/>
      <c r="C172" s="184"/>
      <c r="D172" s="185"/>
      <c r="E172" s="185"/>
    </row>
    <row r="173" spans="1:5">
      <c r="A173" s="187" t="s">
        <v>1691</v>
      </c>
      <c r="B173" s="189">
        <v>2748928</v>
      </c>
      <c r="C173" s="184"/>
      <c r="D173" s="185"/>
      <c r="E173" s="185"/>
    </row>
    <row r="174" spans="1:5">
      <c r="A174" s="188" t="s">
        <v>2246</v>
      </c>
      <c r="B174" s="190">
        <v>2748928</v>
      </c>
      <c r="C174" s="184"/>
      <c r="D174" s="185"/>
      <c r="E174" s="185"/>
    </row>
    <row r="175" spans="1:5">
      <c r="A175" s="187" t="s">
        <v>2308</v>
      </c>
      <c r="B175" s="189">
        <v>174720</v>
      </c>
      <c r="C175" s="184"/>
      <c r="D175" s="185"/>
      <c r="E175" s="185"/>
    </row>
    <row r="176" spans="1:5">
      <c r="A176" s="188" t="s">
        <v>2283</v>
      </c>
      <c r="B176" s="190">
        <v>174720</v>
      </c>
      <c r="C176" s="184"/>
      <c r="D176" s="185"/>
      <c r="E176" s="185"/>
    </row>
    <row r="177" spans="1:5">
      <c r="A177" s="188" t="s">
        <v>2256</v>
      </c>
      <c r="B177" s="191"/>
      <c r="C177" s="184"/>
      <c r="D177" s="185"/>
      <c r="E177" s="185"/>
    </row>
    <row r="178" spans="1:5">
      <c r="A178" s="187" t="s">
        <v>2309</v>
      </c>
      <c r="B178" s="189">
        <v>67200</v>
      </c>
      <c r="C178" s="184"/>
      <c r="D178" s="185"/>
      <c r="E178" s="185"/>
    </row>
    <row r="179" spans="1:5">
      <c r="A179" s="188" t="s">
        <v>2283</v>
      </c>
      <c r="B179" s="190">
        <v>67200</v>
      </c>
      <c r="C179" s="184"/>
      <c r="D179" s="185"/>
      <c r="E179" s="185"/>
    </row>
    <row r="180" spans="1:5">
      <c r="A180" s="188" t="s">
        <v>2256</v>
      </c>
      <c r="B180" s="191"/>
      <c r="C180" s="184"/>
      <c r="D180" s="185"/>
      <c r="E180" s="185"/>
    </row>
    <row r="181" spans="1:5">
      <c r="A181" s="187" t="s">
        <v>2310</v>
      </c>
      <c r="B181" s="189">
        <v>588000</v>
      </c>
      <c r="C181" s="184"/>
      <c r="D181" s="185"/>
      <c r="E181" s="185"/>
    </row>
    <row r="182" spans="1:5">
      <c r="A182" s="188" t="s">
        <v>2284</v>
      </c>
      <c r="B182" s="190">
        <v>588000</v>
      </c>
      <c r="C182" s="184"/>
      <c r="D182" s="185"/>
      <c r="E182" s="185"/>
    </row>
    <row r="183" spans="1:5">
      <c r="A183" s="188" t="s">
        <v>2236</v>
      </c>
      <c r="B183" s="191"/>
      <c r="C183" s="184"/>
      <c r="D183" s="185"/>
      <c r="E183" s="185"/>
    </row>
    <row r="184" spans="1:5">
      <c r="A184" s="187" t="s">
        <v>2311</v>
      </c>
      <c r="B184" s="189">
        <v>107520</v>
      </c>
      <c r="C184" s="184"/>
      <c r="D184" s="185"/>
      <c r="E184" s="185"/>
    </row>
    <row r="185" spans="1:5">
      <c r="A185" s="188" t="s">
        <v>2236</v>
      </c>
      <c r="B185" s="190">
        <v>107520</v>
      </c>
      <c r="C185" s="184"/>
      <c r="D185" s="185"/>
      <c r="E185" s="185"/>
    </row>
    <row r="186" spans="1:5">
      <c r="A186" s="187" t="s">
        <v>2312</v>
      </c>
      <c r="B186" s="189">
        <v>1120000</v>
      </c>
      <c r="C186" s="184"/>
      <c r="D186" s="185"/>
      <c r="E186" s="185"/>
    </row>
    <row r="187" spans="1:5">
      <c r="A187" s="188" t="s">
        <v>2284</v>
      </c>
      <c r="B187" s="190">
        <v>1120000</v>
      </c>
      <c r="C187" s="184"/>
      <c r="D187" s="185"/>
      <c r="E187" s="185"/>
    </row>
    <row r="188" spans="1:5">
      <c r="A188" s="188" t="s">
        <v>2236</v>
      </c>
      <c r="B188" s="191"/>
      <c r="C188" s="184"/>
      <c r="D188" s="185"/>
      <c r="E188" s="185"/>
    </row>
    <row r="189" spans="1:5">
      <c r="A189" s="187" t="s">
        <v>2313</v>
      </c>
      <c r="B189" s="189">
        <v>134400</v>
      </c>
      <c r="C189" s="184"/>
      <c r="D189" s="185"/>
      <c r="E189" s="185"/>
    </row>
    <row r="190" spans="1:5">
      <c r="A190" s="188" t="s">
        <v>2284</v>
      </c>
      <c r="B190" s="190">
        <v>134400</v>
      </c>
      <c r="C190" s="184"/>
      <c r="D190" s="185"/>
      <c r="E190" s="185"/>
    </row>
    <row r="191" spans="1:5">
      <c r="A191" s="188" t="s">
        <v>2236</v>
      </c>
      <c r="B191" s="191"/>
      <c r="C191" s="184"/>
      <c r="D191" s="185"/>
      <c r="E191" s="185"/>
    </row>
    <row r="192" spans="1:5">
      <c r="A192" s="187" t="s">
        <v>525</v>
      </c>
      <c r="B192" s="189">
        <v>77678944</v>
      </c>
      <c r="C192" s="184"/>
      <c r="D192" s="185"/>
      <c r="E192" s="185"/>
    </row>
    <row r="193" spans="1:5">
      <c r="A193" s="188" t="s">
        <v>2271</v>
      </c>
      <c r="B193" s="190">
        <v>77678944</v>
      </c>
      <c r="C193" s="184"/>
      <c r="D193" s="185"/>
      <c r="E193" s="185"/>
    </row>
    <row r="194" spans="1:5">
      <c r="A194" s="186" t="s">
        <v>1692</v>
      </c>
      <c r="B194" s="185">
        <v>1556800</v>
      </c>
      <c r="C194" s="184"/>
      <c r="D194" s="185"/>
      <c r="E194" s="185"/>
    </row>
    <row r="195" spans="1:5">
      <c r="A195" s="187" t="s">
        <v>1693</v>
      </c>
      <c r="B195" s="189">
        <v>1556800</v>
      </c>
      <c r="C195" s="184"/>
      <c r="D195" s="185"/>
      <c r="E195" s="185"/>
    </row>
    <row r="196" spans="1:5">
      <c r="A196" s="188" t="s">
        <v>2277</v>
      </c>
      <c r="B196" s="190">
        <v>1556800</v>
      </c>
      <c r="C196" s="184"/>
      <c r="D196" s="185"/>
      <c r="E196" s="185"/>
    </row>
    <row r="197" spans="1:5">
      <c r="A197" s="186" t="s">
        <v>2314</v>
      </c>
      <c r="B197" s="185">
        <v>3890000</v>
      </c>
      <c r="C197" s="184"/>
      <c r="D197" s="185"/>
      <c r="E197" s="185"/>
    </row>
    <row r="198" spans="1:5">
      <c r="A198" s="187" t="s">
        <v>2315</v>
      </c>
      <c r="B198" s="189">
        <v>3890000</v>
      </c>
      <c r="C198" s="184"/>
      <c r="D198" s="185"/>
      <c r="E198" s="185"/>
    </row>
    <row r="199" spans="1:5">
      <c r="A199" s="188" t="s">
        <v>2236</v>
      </c>
      <c r="B199" s="190">
        <v>3890000</v>
      </c>
      <c r="C199" s="184"/>
      <c r="D199" s="185"/>
      <c r="E199" s="185"/>
    </row>
    <row r="200" spans="1:5">
      <c r="A200" s="186" t="s">
        <v>2316</v>
      </c>
      <c r="B200" s="185">
        <v>48600000</v>
      </c>
      <c r="C200" s="184"/>
      <c r="D200" s="185"/>
      <c r="E200" s="185"/>
    </row>
    <row r="201" spans="1:5">
      <c r="A201" s="187" t="s">
        <v>2317</v>
      </c>
      <c r="B201" s="189">
        <v>48600000</v>
      </c>
      <c r="C201" s="184"/>
      <c r="D201" s="185"/>
      <c r="E201" s="185"/>
    </row>
    <row r="202" spans="1:5">
      <c r="A202" s="188" t="s">
        <v>2236</v>
      </c>
      <c r="B202" s="190">
        <v>48600000</v>
      </c>
      <c r="C202" s="184"/>
      <c r="D202" s="185"/>
      <c r="E202" s="185"/>
    </row>
    <row r="203" spans="1:5">
      <c r="A203" s="186" t="s">
        <v>2318</v>
      </c>
      <c r="B203" s="185">
        <v>84560000</v>
      </c>
      <c r="C203" s="184"/>
      <c r="D203" s="185"/>
      <c r="E203" s="185"/>
    </row>
    <row r="204" spans="1:5">
      <c r="A204" s="187" t="s">
        <v>2319</v>
      </c>
      <c r="B204" s="189">
        <v>84560000</v>
      </c>
      <c r="C204" s="184"/>
      <c r="D204" s="185"/>
      <c r="E204" s="185"/>
    </row>
    <row r="205" spans="1:5">
      <c r="A205" s="188" t="s">
        <v>2282</v>
      </c>
      <c r="B205" s="190">
        <v>84560000</v>
      </c>
      <c r="C205" s="184"/>
      <c r="D205" s="185"/>
      <c r="E205" s="185"/>
    </row>
    <row r="206" spans="1:5">
      <c r="A206" s="186" t="s">
        <v>2320</v>
      </c>
      <c r="B206" s="185">
        <v>3852800</v>
      </c>
      <c r="C206" s="184"/>
      <c r="D206" s="185"/>
      <c r="E206" s="185"/>
    </row>
    <row r="207" spans="1:5">
      <c r="A207" s="187" t="s">
        <v>2321</v>
      </c>
      <c r="B207" s="189">
        <v>3852800</v>
      </c>
      <c r="C207" s="184"/>
      <c r="D207" s="185"/>
      <c r="E207" s="185"/>
    </row>
    <row r="208" spans="1:5">
      <c r="A208" s="188" t="s">
        <v>2256</v>
      </c>
      <c r="B208" s="190">
        <v>3852800</v>
      </c>
      <c r="C208" s="184"/>
      <c r="D208" s="185"/>
      <c r="E208" s="185"/>
    </row>
    <row r="209" spans="1:5">
      <c r="A209" s="186" t="s">
        <v>1694</v>
      </c>
      <c r="B209" s="185">
        <v>15099840</v>
      </c>
      <c r="C209" s="184"/>
      <c r="D209" s="185"/>
      <c r="E209" s="185"/>
    </row>
    <row r="210" spans="1:5">
      <c r="A210" s="187" t="s">
        <v>1695</v>
      </c>
      <c r="B210" s="189">
        <v>10752000</v>
      </c>
      <c r="C210" s="184"/>
      <c r="D210" s="185"/>
      <c r="E210" s="185"/>
    </row>
    <row r="211" spans="1:5">
      <c r="A211" s="188" t="s">
        <v>2240</v>
      </c>
      <c r="B211" s="190">
        <v>10752000</v>
      </c>
      <c r="C211" s="184"/>
      <c r="D211" s="185"/>
      <c r="E211" s="185"/>
    </row>
    <row r="212" spans="1:5">
      <c r="A212" s="187" t="s">
        <v>1696</v>
      </c>
      <c r="B212" s="189">
        <v>4347840</v>
      </c>
      <c r="C212" s="184"/>
      <c r="D212" s="185"/>
      <c r="E212" s="185"/>
    </row>
    <row r="213" spans="1:5">
      <c r="A213" s="188" t="s">
        <v>2240</v>
      </c>
      <c r="B213" s="190">
        <v>4347840</v>
      </c>
      <c r="C213" s="184"/>
      <c r="D213" s="185"/>
      <c r="E213" s="185"/>
    </row>
    <row r="214" spans="1:5">
      <c r="A214" s="186" t="s">
        <v>526</v>
      </c>
      <c r="B214" s="185">
        <v>39490000</v>
      </c>
      <c r="C214" s="184"/>
      <c r="D214" s="185"/>
      <c r="E214" s="185"/>
    </row>
    <row r="215" spans="1:5">
      <c r="A215" s="187" t="s">
        <v>527</v>
      </c>
      <c r="B215" s="189">
        <v>39490000</v>
      </c>
      <c r="C215" s="184"/>
      <c r="D215" s="185"/>
      <c r="E215" s="185"/>
    </row>
    <row r="216" spans="1:5">
      <c r="A216" s="188" t="s">
        <v>2266</v>
      </c>
      <c r="B216" s="190">
        <v>39490000</v>
      </c>
      <c r="C216" s="184"/>
      <c r="D216" s="185"/>
      <c r="E216" s="185"/>
    </row>
    <row r="217" spans="1:5">
      <c r="A217" s="186" t="s">
        <v>1697</v>
      </c>
      <c r="B217" s="185">
        <v>19535040</v>
      </c>
      <c r="C217" s="184"/>
      <c r="D217" s="185"/>
      <c r="E217" s="185"/>
    </row>
    <row r="218" spans="1:5">
      <c r="A218" s="187" t="s">
        <v>1698</v>
      </c>
      <c r="B218" s="189">
        <v>456960</v>
      </c>
      <c r="C218" s="184"/>
      <c r="D218" s="185"/>
      <c r="E218" s="185"/>
    </row>
    <row r="219" spans="1:5">
      <c r="A219" s="188" t="s">
        <v>2276</v>
      </c>
      <c r="B219" s="190">
        <v>456960</v>
      </c>
      <c r="C219" s="184"/>
      <c r="D219" s="185"/>
      <c r="E219" s="185"/>
    </row>
    <row r="220" spans="1:5">
      <c r="A220" s="188" t="s">
        <v>2277</v>
      </c>
      <c r="B220" s="191"/>
      <c r="C220" s="184"/>
      <c r="D220" s="185"/>
      <c r="E220" s="185"/>
    </row>
    <row r="221" spans="1:5">
      <c r="A221" s="187" t="s">
        <v>1699</v>
      </c>
      <c r="B221" s="189">
        <v>665280</v>
      </c>
      <c r="C221" s="184"/>
      <c r="D221" s="185"/>
      <c r="E221" s="185"/>
    </row>
    <row r="222" spans="1:5">
      <c r="A222" s="188" t="s">
        <v>2276</v>
      </c>
      <c r="B222" s="190">
        <v>665280</v>
      </c>
      <c r="C222" s="184"/>
      <c r="D222" s="185"/>
      <c r="E222" s="185"/>
    </row>
    <row r="223" spans="1:5">
      <c r="A223" s="188" t="s">
        <v>2277</v>
      </c>
      <c r="B223" s="191"/>
      <c r="C223" s="184"/>
      <c r="D223" s="185"/>
      <c r="E223" s="185"/>
    </row>
    <row r="224" spans="1:5">
      <c r="A224" s="187" t="s">
        <v>2322</v>
      </c>
      <c r="B224" s="189">
        <v>18412800</v>
      </c>
      <c r="C224" s="184"/>
      <c r="D224" s="185"/>
      <c r="E224" s="185"/>
    </row>
    <row r="225" spans="1:5">
      <c r="A225" s="188" t="s">
        <v>2256</v>
      </c>
      <c r="B225" s="190">
        <v>18412800</v>
      </c>
      <c r="C225" s="184"/>
      <c r="D225" s="185"/>
      <c r="E225" s="185"/>
    </row>
    <row r="226" spans="1:5">
      <c r="A226" s="186" t="s">
        <v>528</v>
      </c>
      <c r="B226" s="185">
        <v>289311798.63999999</v>
      </c>
      <c r="C226" s="184"/>
      <c r="D226" s="185"/>
      <c r="E226" s="185"/>
    </row>
    <row r="227" spans="1:5">
      <c r="A227" s="187" t="s">
        <v>529</v>
      </c>
      <c r="B227" s="189">
        <v>30095997.68</v>
      </c>
      <c r="C227" s="184"/>
      <c r="D227" s="185"/>
      <c r="E227" s="185"/>
    </row>
    <row r="228" spans="1:5">
      <c r="A228" s="188" t="s">
        <v>2267</v>
      </c>
      <c r="B228" s="190">
        <v>30095997.68</v>
      </c>
      <c r="C228" s="184"/>
      <c r="D228" s="185"/>
      <c r="E228" s="185"/>
    </row>
    <row r="229" spans="1:5">
      <c r="A229" s="187" t="s">
        <v>530</v>
      </c>
      <c r="B229" s="189">
        <v>259215800.96000001</v>
      </c>
      <c r="C229" s="184"/>
      <c r="D229" s="185"/>
      <c r="E229" s="185"/>
    </row>
    <row r="230" spans="1:5">
      <c r="A230" s="188" t="s">
        <v>2272</v>
      </c>
      <c r="B230" s="190">
        <v>259215800.96000001</v>
      </c>
      <c r="C230" s="184"/>
      <c r="D230" s="185"/>
      <c r="E230" s="185"/>
    </row>
    <row r="231" spans="1:5">
      <c r="A231" s="186" t="s">
        <v>2323</v>
      </c>
      <c r="B231" s="185">
        <v>139866647</v>
      </c>
      <c r="C231" s="184"/>
      <c r="D231" s="185"/>
      <c r="E231" s="185"/>
    </row>
    <row r="232" spans="1:5">
      <c r="A232" s="187" t="s">
        <v>2324</v>
      </c>
      <c r="B232" s="189">
        <v>46218217</v>
      </c>
      <c r="C232" s="184"/>
      <c r="D232" s="185"/>
      <c r="E232" s="185"/>
    </row>
    <row r="233" spans="1:5">
      <c r="A233" s="188" t="s">
        <v>2245</v>
      </c>
      <c r="B233" s="190">
        <v>46218217</v>
      </c>
      <c r="C233" s="184"/>
      <c r="D233" s="185"/>
      <c r="E233" s="185"/>
    </row>
    <row r="234" spans="1:5">
      <c r="A234" s="187" t="s">
        <v>2325</v>
      </c>
      <c r="B234" s="189">
        <v>93648430</v>
      </c>
      <c r="C234" s="184"/>
      <c r="D234" s="185"/>
      <c r="E234" s="185"/>
    </row>
    <row r="235" spans="1:5">
      <c r="A235" s="188" t="s">
        <v>2283</v>
      </c>
      <c r="B235" s="190">
        <v>93648430</v>
      </c>
      <c r="C235" s="184"/>
      <c r="D235" s="185"/>
      <c r="E235" s="185"/>
    </row>
    <row r="236" spans="1:5">
      <c r="A236" s="186" t="s">
        <v>1700</v>
      </c>
      <c r="B236" s="185">
        <v>2300000</v>
      </c>
      <c r="C236" s="184"/>
      <c r="D236" s="185"/>
      <c r="E236" s="185"/>
    </row>
    <row r="237" spans="1:5">
      <c r="A237" s="187" t="s">
        <v>1701</v>
      </c>
      <c r="B237" s="189">
        <v>2300000</v>
      </c>
      <c r="C237" s="184"/>
      <c r="D237" s="185"/>
      <c r="E237" s="185"/>
    </row>
    <row r="238" spans="1:5">
      <c r="A238" s="188" t="s">
        <v>2280</v>
      </c>
      <c r="B238" s="190">
        <v>2300000</v>
      </c>
      <c r="C238" s="184"/>
      <c r="D238" s="185"/>
      <c r="E238" s="185"/>
    </row>
    <row r="239" spans="1:5">
      <c r="A239" s="188" t="s">
        <v>2240</v>
      </c>
      <c r="B239" s="191"/>
      <c r="C239" s="184"/>
      <c r="D239" s="185"/>
      <c r="E239" s="185"/>
    </row>
    <row r="240" spans="1:5">
      <c r="A240" s="186" t="s">
        <v>531</v>
      </c>
      <c r="B240" s="185">
        <v>46326000</v>
      </c>
      <c r="C240" s="184"/>
      <c r="D240" s="185"/>
      <c r="E240" s="185"/>
    </row>
    <row r="241" spans="1:5">
      <c r="A241" s="187" t="s">
        <v>532</v>
      </c>
      <c r="B241" s="189">
        <v>46326000</v>
      </c>
      <c r="C241" s="184"/>
      <c r="D241" s="185"/>
      <c r="E241" s="185"/>
    </row>
    <row r="242" spans="1:5">
      <c r="A242" s="188" t="s">
        <v>2326</v>
      </c>
      <c r="B242" s="190">
        <v>2618000</v>
      </c>
      <c r="C242" s="184"/>
      <c r="D242" s="185"/>
      <c r="E242" s="185"/>
    </row>
    <row r="243" spans="1:5">
      <c r="A243" s="188" t="s">
        <v>2262</v>
      </c>
      <c r="B243" s="190">
        <v>1540000</v>
      </c>
      <c r="C243" s="184"/>
      <c r="D243" s="185"/>
      <c r="E243" s="185"/>
    </row>
    <row r="244" spans="1:5">
      <c r="A244" s="188" t="s">
        <v>2263</v>
      </c>
      <c r="B244" s="190">
        <v>840000</v>
      </c>
      <c r="C244" s="184"/>
      <c r="D244" s="185"/>
      <c r="E244" s="185"/>
    </row>
    <row r="245" spans="1:5">
      <c r="A245" s="188" t="s">
        <v>2264</v>
      </c>
      <c r="B245" s="190">
        <v>798000</v>
      </c>
      <c r="C245" s="184"/>
      <c r="D245" s="185"/>
      <c r="E245" s="185"/>
    </row>
    <row r="246" spans="1:5">
      <c r="A246" s="188" t="s">
        <v>2265</v>
      </c>
      <c r="B246" s="190">
        <v>784000</v>
      </c>
      <c r="C246" s="184"/>
      <c r="D246" s="185"/>
      <c r="E246" s="185"/>
    </row>
    <row r="247" spans="1:5">
      <c r="A247" s="188" t="s">
        <v>2266</v>
      </c>
      <c r="B247" s="190">
        <v>700000</v>
      </c>
      <c r="C247" s="184"/>
      <c r="D247" s="185"/>
      <c r="E247" s="185"/>
    </row>
    <row r="248" spans="1:5">
      <c r="A248" s="188" t="s">
        <v>2267</v>
      </c>
      <c r="B248" s="190">
        <v>840000</v>
      </c>
      <c r="C248" s="184"/>
      <c r="D248" s="185"/>
      <c r="E248" s="185"/>
    </row>
    <row r="249" spans="1:5">
      <c r="A249" s="188" t="s">
        <v>2268</v>
      </c>
      <c r="B249" s="190">
        <v>574000</v>
      </c>
      <c r="C249" s="184"/>
      <c r="D249" s="185"/>
      <c r="E249" s="185"/>
    </row>
    <row r="250" spans="1:5">
      <c r="A250" s="188" t="s">
        <v>2270</v>
      </c>
      <c r="B250" s="190">
        <v>2240000</v>
      </c>
      <c r="C250" s="184"/>
      <c r="D250" s="185"/>
      <c r="E250" s="185"/>
    </row>
    <row r="251" spans="1:5">
      <c r="A251" s="188" t="s">
        <v>2261</v>
      </c>
      <c r="B251" s="190">
        <v>840000</v>
      </c>
      <c r="C251" s="184"/>
      <c r="D251" s="185"/>
      <c r="E251" s="185"/>
    </row>
    <row r="252" spans="1:5">
      <c r="A252" s="188" t="s">
        <v>2271</v>
      </c>
      <c r="B252" s="190">
        <v>1400000</v>
      </c>
      <c r="C252" s="184"/>
      <c r="D252" s="185"/>
      <c r="E252" s="185"/>
    </row>
    <row r="253" spans="1:5">
      <c r="A253" s="188" t="s">
        <v>2272</v>
      </c>
      <c r="B253" s="190">
        <v>910000</v>
      </c>
      <c r="C253" s="184"/>
      <c r="D253" s="185"/>
      <c r="E253" s="185"/>
    </row>
    <row r="254" spans="1:5">
      <c r="A254" s="188" t="s">
        <v>2251</v>
      </c>
      <c r="B254" s="190">
        <v>1750000</v>
      </c>
      <c r="C254" s="184"/>
      <c r="D254" s="185"/>
      <c r="E254" s="185"/>
    </row>
    <row r="255" spans="1:5">
      <c r="A255" s="188" t="s">
        <v>2273</v>
      </c>
      <c r="B255" s="190">
        <v>910000</v>
      </c>
      <c r="C255" s="184"/>
      <c r="D255" s="185"/>
      <c r="E255" s="185"/>
    </row>
    <row r="256" spans="1:5">
      <c r="A256" s="188" t="s">
        <v>2274</v>
      </c>
      <c r="B256" s="190">
        <v>1624000</v>
      </c>
      <c r="C256" s="184"/>
      <c r="D256" s="185"/>
      <c r="E256" s="185"/>
    </row>
    <row r="257" spans="1:5">
      <c r="A257" s="188" t="s">
        <v>2275</v>
      </c>
      <c r="B257" s="190">
        <v>1820000</v>
      </c>
      <c r="C257" s="184"/>
      <c r="D257" s="185"/>
      <c r="E257" s="185"/>
    </row>
    <row r="258" spans="1:5">
      <c r="A258" s="188" t="s">
        <v>2237</v>
      </c>
      <c r="B258" s="190">
        <v>2730000</v>
      </c>
      <c r="C258" s="184"/>
      <c r="D258" s="185"/>
      <c r="E258" s="185"/>
    </row>
    <row r="259" spans="1:5">
      <c r="A259" s="188" t="s">
        <v>2276</v>
      </c>
      <c r="B259" s="190">
        <v>1820000</v>
      </c>
      <c r="C259" s="184"/>
      <c r="D259" s="185"/>
      <c r="E259" s="185"/>
    </row>
    <row r="260" spans="1:5">
      <c r="A260" s="188" t="s">
        <v>2277</v>
      </c>
      <c r="B260" s="190">
        <v>1820000</v>
      </c>
      <c r="C260" s="184"/>
      <c r="D260" s="185"/>
      <c r="E260" s="185"/>
    </row>
    <row r="261" spans="1:5">
      <c r="A261" s="188" t="s">
        <v>2278</v>
      </c>
      <c r="B261" s="190">
        <v>1750000</v>
      </c>
      <c r="C261" s="184"/>
      <c r="D261" s="185"/>
      <c r="E261" s="185"/>
    </row>
    <row r="262" spans="1:5">
      <c r="A262" s="188" t="s">
        <v>2279</v>
      </c>
      <c r="B262" s="190">
        <v>1820000</v>
      </c>
      <c r="C262" s="184"/>
      <c r="D262" s="185"/>
      <c r="E262" s="185"/>
    </row>
    <row r="263" spans="1:5">
      <c r="A263" s="188" t="s">
        <v>2246</v>
      </c>
      <c r="B263" s="190">
        <v>1778000</v>
      </c>
      <c r="C263" s="184"/>
      <c r="D263" s="185"/>
      <c r="E263" s="185"/>
    </row>
    <row r="264" spans="1:5">
      <c r="A264" s="188" t="s">
        <v>2280</v>
      </c>
      <c r="B264" s="190">
        <v>1820000</v>
      </c>
      <c r="C264" s="184"/>
      <c r="D264" s="185"/>
      <c r="E264" s="185"/>
    </row>
    <row r="265" spans="1:5">
      <c r="A265" s="188" t="s">
        <v>2281</v>
      </c>
      <c r="B265" s="190">
        <v>910000</v>
      </c>
      <c r="C265" s="184"/>
      <c r="D265" s="185"/>
      <c r="E265" s="185"/>
    </row>
    <row r="266" spans="1:5">
      <c r="A266" s="188" t="s">
        <v>2240</v>
      </c>
      <c r="B266" s="190">
        <v>910000</v>
      </c>
      <c r="C266" s="184"/>
      <c r="D266" s="185"/>
      <c r="E266" s="185"/>
    </row>
    <row r="267" spans="1:5">
      <c r="A267" s="188" t="s">
        <v>2282</v>
      </c>
      <c r="B267" s="190">
        <v>1820000</v>
      </c>
      <c r="C267" s="184"/>
      <c r="D267" s="185"/>
      <c r="E267" s="185"/>
    </row>
    <row r="268" spans="1:5">
      <c r="A268" s="188" t="s">
        <v>2249</v>
      </c>
      <c r="B268" s="190">
        <v>910000</v>
      </c>
      <c r="C268" s="184"/>
      <c r="D268" s="185"/>
      <c r="E268" s="185"/>
    </row>
    <row r="269" spans="1:5">
      <c r="A269" s="188" t="s">
        <v>2242</v>
      </c>
      <c r="B269" s="190">
        <v>910000</v>
      </c>
      <c r="C269" s="184"/>
      <c r="D269" s="185"/>
      <c r="E269" s="185"/>
    </row>
    <row r="270" spans="1:5">
      <c r="A270" s="188" t="s">
        <v>2245</v>
      </c>
      <c r="B270" s="190">
        <v>910000</v>
      </c>
      <c r="C270" s="184"/>
      <c r="D270" s="185"/>
      <c r="E270" s="185"/>
    </row>
    <row r="271" spans="1:5">
      <c r="A271" s="188" t="s">
        <v>2283</v>
      </c>
      <c r="B271" s="190">
        <v>1820000</v>
      </c>
      <c r="C271" s="184"/>
      <c r="D271" s="185"/>
      <c r="E271" s="185"/>
    </row>
    <row r="272" spans="1:5">
      <c r="A272" s="188" t="s">
        <v>2256</v>
      </c>
      <c r="B272" s="190">
        <v>910000</v>
      </c>
      <c r="C272" s="184"/>
      <c r="D272" s="185"/>
      <c r="E272" s="185"/>
    </row>
    <row r="273" spans="1:5">
      <c r="A273" s="188" t="s">
        <v>2258</v>
      </c>
      <c r="B273" s="190">
        <v>910000</v>
      </c>
      <c r="C273" s="184"/>
      <c r="D273" s="185"/>
      <c r="E273" s="185"/>
    </row>
    <row r="274" spans="1:5">
      <c r="A274" s="188" t="s">
        <v>2284</v>
      </c>
      <c r="B274" s="190">
        <v>1750000</v>
      </c>
      <c r="C274" s="184"/>
      <c r="D274" s="185"/>
      <c r="E274" s="185"/>
    </row>
    <row r="275" spans="1:5">
      <c r="A275" s="188" t="s">
        <v>2236</v>
      </c>
      <c r="B275" s="190">
        <v>840000</v>
      </c>
      <c r="C275" s="184"/>
      <c r="D275" s="185"/>
      <c r="E275" s="185"/>
    </row>
    <row r="276" spans="1:5">
      <c r="A276" s="186" t="s">
        <v>668</v>
      </c>
      <c r="B276" s="185">
        <v>5670000</v>
      </c>
      <c r="C276" s="184"/>
      <c r="D276" s="185"/>
      <c r="E276" s="185"/>
    </row>
    <row r="277" spans="1:5">
      <c r="A277" s="187" t="s">
        <v>2327</v>
      </c>
      <c r="B277" s="189">
        <v>2700000</v>
      </c>
      <c r="C277" s="184"/>
      <c r="D277" s="185"/>
      <c r="E277" s="185"/>
    </row>
    <row r="278" spans="1:5">
      <c r="A278" s="188" t="s">
        <v>2258</v>
      </c>
      <c r="B278" s="190">
        <v>1080000</v>
      </c>
      <c r="C278" s="184"/>
      <c r="D278" s="185"/>
      <c r="E278" s="185"/>
    </row>
    <row r="279" spans="1:5">
      <c r="A279" s="188" t="s">
        <v>2284</v>
      </c>
      <c r="B279" s="190">
        <v>1620000</v>
      </c>
      <c r="C279" s="184"/>
      <c r="D279" s="185"/>
      <c r="E279" s="185"/>
    </row>
    <row r="280" spans="1:5">
      <c r="A280" s="187" t="s">
        <v>2328</v>
      </c>
      <c r="B280" s="189">
        <v>2970000</v>
      </c>
      <c r="C280" s="184"/>
      <c r="D280" s="185"/>
      <c r="E280" s="185"/>
    </row>
    <row r="281" spans="1:5">
      <c r="A281" s="188" t="s">
        <v>2236</v>
      </c>
      <c r="B281" s="190">
        <v>2970000</v>
      </c>
      <c r="C281" s="184"/>
      <c r="D281" s="185"/>
      <c r="E281" s="185"/>
    </row>
    <row r="282" spans="1:5">
      <c r="A282" s="186" t="s">
        <v>533</v>
      </c>
      <c r="B282" s="185">
        <v>16000000</v>
      </c>
      <c r="C282" s="184"/>
      <c r="D282" s="185"/>
      <c r="E282" s="185"/>
    </row>
    <row r="283" spans="1:5">
      <c r="A283" s="187" t="s">
        <v>534</v>
      </c>
      <c r="B283" s="189">
        <v>6000000</v>
      </c>
      <c r="C283" s="184"/>
      <c r="D283" s="185"/>
      <c r="E283" s="185"/>
    </row>
    <row r="284" spans="1:5">
      <c r="A284" s="188" t="s">
        <v>2270</v>
      </c>
      <c r="B284" s="190">
        <v>6000000</v>
      </c>
      <c r="C284" s="184"/>
      <c r="D284" s="185"/>
      <c r="E284" s="185"/>
    </row>
    <row r="285" spans="1:5">
      <c r="A285" s="188" t="s">
        <v>2261</v>
      </c>
      <c r="B285" s="191"/>
      <c r="C285" s="184"/>
      <c r="D285" s="185"/>
      <c r="E285" s="185"/>
    </row>
    <row r="286" spans="1:5">
      <c r="A286" s="187" t="s">
        <v>535</v>
      </c>
      <c r="B286" s="189">
        <v>10000000</v>
      </c>
      <c r="C286" s="184"/>
      <c r="D286" s="185"/>
      <c r="E286" s="185"/>
    </row>
    <row r="287" spans="1:5">
      <c r="A287" s="188" t="s">
        <v>2270</v>
      </c>
      <c r="B287" s="190">
        <v>10000000</v>
      </c>
      <c r="C287" s="184"/>
      <c r="D287" s="185"/>
      <c r="E287" s="185"/>
    </row>
    <row r="288" spans="1:5">
      <c r="A288" s="188" t="s">
        <v>2261</v>
      </c>
      <c r="B288" s="191"/>
      <c r="C288" s="184"/>
      <c r="D288" s="185"/>
      <c r="E288" s="185"/>
    </row>
    <row r="289" spans="1:5">
      <c r="A289" s="186" t="s">
        <v>2329</v>
      </c>
      <c r="B289" s="185">
        <v>3800000</v>
      </c>
      <c r="C289" s="184"/>
      <c r="D289" s="185"/>
      <c r="E289" s="185"/>
    </row>
    <row r="290" spans="1:5">
      <c r="A290" s="187" t="s">
        <v>2330</v>
      </c>
      <c r="B290" s="189">
        <v>3800000</v>
      </c>
      <c r="C290" s="184"/>
      <c r="D290" s="185"/>
      <c r="E290" s="185"/>
    </row>
    <row r="291" spans="1:5">
      <c r="A291" s="188" t="s">
        <v>2242</v>
      </c>
      <c r="B291" s="190">
        <v>3800000</v>
      </c>
      <c r="C291" s="184"/>
      <c r="D291" s="185"/>
      <c r="E291" s="185"/>
    </row>
    <row r="292" spans="1:5">
      <c r="A292" s="186" t="s">
        <v>2331</v>
      </c>
      <c r="B292" s="185">
        <v>21881434.399999999</v>
      </c>
      <c r="C292" s="184"/>
      <c r="D292" s="185"/>
      <c r="E292" s="185"/>
    </row>
    <row r="293" spans="1:5">
      <c r="A293" s="187" t="s">
        <v>2332</v>
      </c>
      <c r="B293" s="189">
        <v>21881434.399999999</v>
      </c>
      <c r="C293" s="184"/>
      <c r="D293" s="185"/>
      <c r="E293" s="185"/>
    </row>
    <row r="294" spans="1:5">
      <c r="A294" s="188" t="s">
        <v>2283</v>
      </c>
      <c r="B294" s="190">
        <v>21881434.399999999</v>
      </c>
      <c r="C294" s="184"/>
      <c r="D294" s="185"/>
      <c r="E294" s="185"/>
    </row>
    <row r="295" spans="1:5">
      <c r="A295" s="186" t="s">
        <v>2333</v>
      </c>
      <c r="B295" s="185">
        <v>8232224</v>
      </c>
      <c r="C295" s="184"/>
      <c r="D295" s="185"/>
      <c r="E295" s="185"/>
    </row>
    <row r="296" spans="1:5">
      <c r="A296" s="187" t="s">
        <v>2334</v>
      </c>
      <c r="B296" s="189">
        <v>8232224</v>
      </c>
      <c r="C296" s="184"/>
      <c r="D296" s="185"/>
      <c r="E296" s="185"/>
    </row>
    <row r="297" spans="1:5">
      <c r="A297" s="188" t="s">
        <v>2283</v>
      </c>
      <c r="B297" s="190">
        <v>8232224</v>
      </c>
      <c r="C297" s="184"/>
      <c r="D297" s="185"/>
      <c r="E297" s="185"/>
    </row>
    <row r="298" spans="1:5">
      <c r="A298" s="186" t="s">
        <v>2335</v>
      </c>
      <c r="B298" s="185">
        <v>1647000</v>
      </c>
      <c r="C298" s="184"/>
      <c r="D298" s="185"/>
      <c r="E298" s="185"/>
    </row>
    <row r="299" spans="1:5">
      <c r="A299" s="187" t="s">
        <v>2336</v>
      </c>
      <c r="B299" s="189">
        <v>1647000</v>
      </c>
      <c r="C299" s="184"/>
      <c r="D299" s="185"/>
      <c r="E299" s="185"/>
    </row>
    <row r="300" spans="1:5">
      <c r="A300" s="188" t="s">
        <v>2258</v>
      </c>
      <c r="B300" s="190">
        <v>1647000</v>
      </c>
      <c r="C300" s="184"/>
      <c r="D300" s="185"/>
      <c r="E300" s="185"/>
    </row>
    <row r="301" spans="1:5">
      <c r="A301" s="188" t="s">
        <v>2236</v>
      </c>
      <c r="B301" s="191"/>
      <c r="C301" s="184"/>
      <c r="D301" s="185"/>
      <c r="E301" s="185"/>
    </row>
    <row r="302" spans="1:5">
      <c r="A302" s="186" t="s">
        <v>536</v>
      </c>
      <c r="B302" s="185">
        <v>8649312</v>
      </c>
      <c r="C302" s="184"/>
      <c r="D302" s="185"/>
      <c r="E302" s="185"/>
    </row>
    <row r="303" spans="1:5">
      <c r="A303" s="187" t="s">
        <v>537</v>
      </c>
      <c r="B303" s="189">
        <v>504000</v>
      </c>
      <c r="C303" s="184"/>
      <c r="D303" s="185"/>
      <c r="E303" s="185"/>
    </row>
    <row r="304" spans="1:5">
      <c r="A304" s="188" t="s">
        <v>2268</v>
      </c>
      <c r="B304" s="190">
        <v>504000</v>
      </c>
      <c r="C304" s="184"/>
      <c r="D304" s="185"/>
      <c r="E304" s="185"/>
    </row>
    <row r="305" spans="1:5">
      <c r="A305" s="187" t="s">
        <v>538</v>
      </c>
      <c r="B305" s="189">
        <v>504000</v>
      </c>
      <c r="C305" s="184"/>
      <c r="D305" s="185"/>
      <c r="E305" s="185"/>
    </row>
    <row r="306" spans="1:5">
      <c r="A306" s="188" t="s">
        <v>2268</v>
      </c>
      <c r="B306" s="190">
        <v>504000</v>
      </c>
      <c r="C306" s="184"/>
      <c r="D306" s="185"/>
      <c r="E306" s="185"/>
    </row>
    <row r="307" spans="1:5">
      <c r="A307" s="187" t="s">
        <v>539</v>
      </c>
      <c r="B307" s="189">
        <v>1225000</v>
      </c>
      <c r="C307" s="184"/>
      <c r="D307" s="185"/>
      <c r="E307" s="185"/>
    </row>
    <row r="308" spans="1:5">
      <c r="A308" s="188" t="s">
        <v>2271</v>
      </c>
      <c r="B308" s="190">
        <v>1225000</v>
      </c>
      <c r="C308" s="184"/>
      <c r="D308" s="185"/>
      <c r="E308" s="185"/>
    </row>
    <row r="309" spans="1:5">
      <c r="A309" s="188" t="s">
        <v>2251</v>
      </c>
      <c r="B309" s="191"/>
      <c r="C309" s="184"/>
      <c r="D309" s="185"/>
      <c r="E309" s="185"/>
    </row>
    <row r="310" spans="1:5">
      <c r="A310" s="187" t="s">
        <v>1702</v>
      </c>
      <c r="B310" s="189">
        <v>5274080</v>
      </c>
      <c r="C310" s="184"/>
      <c r="D310" s="185"/>
      <c r="E310" s="185"/>
    </row>
    <row r="311" spans="1:5">
      <c r="A311" s="188" t="s">
        <v>2280</v>
      </c>
      <c r="B311" s="190">
        <v>5274080</v>
      </c>
      <c r="C311" s="184"/>
      <c r="D311" s="185"/>
      <c r="E311" s="185"/>
    </row>
    <row r="312" spans="1:5">
      <c r="A312" s="188" t="s">
        <v>2281</v>
      </c>
      <c r="B312" s="191"/>
      <c r="C312" s="184"/>
      <c r="D312" s="185"/>
      <c r="E312" s="185"/>
    </row>
    <row r="313" spans="1:5">
      <c r="A313" s="187" t="s">
        <v>2337</v>
      </c>
      <c r="B313" s="189">
        <v>1142232</v>
      </c>
      <c r="C313" s="184"/>
      <c r="D313" s="185"/>
      <c r="E313" s="185"/>
    </row>
    <row r="314" spans="1:5">
      <c r="A314" s="188" t="s">
        <v>2245</v>
      </c>
      <c r="B314" s="190">
        <v>1142232</v>
      </c>
      <c r="C314" s="184"/>
      <c r="D314" s="185"/>
      <c r="E314" s="185"/>
    </row>
    <row r="315" spans="1:5">
      <c r="A315" s="186" t="s">
        <v>540</v>
      </c>
      <c r="B315" s="185">
        <v>116881912</v>
      </c>
      <c r="C315" s="184"/>
      <c r="D315" s="185"/>
      <c r="E315" s="185"/>
    </row>
    <row r="316" spans="1:5">
      <c r="A316" s="187" t="s">
        <v>1703</v>
      </c>
      <c r="B316" s="189">
        <v>61768112</v>
      </c>
      <c r="C316" s="184"/>
      <c r="D316" s="185"/>
      <c r="E316" s="185"/>
    </row>
    <row r="317" spans="1:5">
      <c r="A317" s="188" t="s">
        <v>2276</v>
      </c>
      <c r="B317" s="190">
        <v>61768112</v>
      </c>
      <c r="C317" s="184"/>
      <c r="D317" s="185"/>
      <c r="E317" s="185"/>
    </row>
    <row r="318" spans="1:5">
      <c r="A318" s="187" t="s">
        <v>541</v>
      </c>
      <c r="B318" s="189">
        <v>20001240</v>
      </c>
      <c r="C318" s="184"/>
      <c r="D318" s="185"/>
      <c r="E318" s="185"/>
    </row>
    <row r="319" spans="1:5">
      <c r="A319" s="188" t="s">
        <v>2275</v>
      </c>
      <c r="B319" s="190">
        <v>20001240</v>
      </c>
      <c r="C319" s="184"/>
      <c r="D319" s="185"/>
      <c r="E319" s="185"/>
    </row>
    <row r="320" spans="1:5">
      <c r="A320" s="187" t="s">
        <v>1704</v>
      </c>
      <c r="B320" s="189">
        <v>35112560</v>
      </c>
      <c r="C320" s="184"/>
      <c r="D320" s="185"/>
      <c r="E320" s="185"/>
    </row>
    <row r="321" spans="1:5">
      <c r="A321" s="188" t="s">
        <v>2237</v>
      </c>
      <c r="B321" s="190">
        <v>35112560</v>
      </c>
      <c r="C321" s="184"/>
      <c r="D321" s="185"/>
      <c r="E321" s="185"/>
    </row>
    <row r="322" spans="1:5">
      <c r="A322" s="186" t="s">
        <v>542</v>
      </c>
      <c r="B322" s="185">
        <v>25077612</v>
      </c>
      <c r="C322" s="184"/>
      <c r="D322" s="185"/>
      <c r="E322" s="185"/>
    </row>
    <row r="323" spans="1:5">
      <c r="A323" s="187" t="s">
        <v>543</v>
      </c>
      <c r="B323" s="189">
        <v>3622500</v>
      </c>
      <c r="C323" s="184"/>
      <c r="D323" s="185"/>
      <c r="E323" s="185"/>
    </row>
    <row r="324" spans="1:5">
      <c r="A324" s="188" t="s">
        <v>2262</v>
      </c>
      <c r="B324" s="190">
        <v>3622500</v>
      </c>
      <c r="C324" s="184"/>
      <c r="D324" s="185"/>
      <c r="E324" s="185"/>
    </row>
    <row r="325" spans="1:5">
      <c r="A325" s="187" t="s">
        <v>1705</v>
      </c>
      <c r="B325" s="189">
        <v>1776600</v>
      </c>
      <c r="C325" s="184"/>
      <c r="D325" s="185"/>
      <c r="E325" s="185"/>
    </row>
    <row r="326" spans="1:5">
      <c r="A326" s="188" t="s">
        <v>2280</v>
      </c>
      <c r="B326" s="190">
        <v>1776600</v>
      </c>
      <c r="C326" s="184"/>
      <c r="D326" s="185"/>
      <c r="E326" s="185"/>
    </row>
    <row r="327" spans="1:5">
      <c r="A327" s="188" t="s">
        <v>2240</v>
      </c>
      <c r="B327" s="191"/>
      <c r="C327" s="184"/>
      <c r="D327" s="185"/>
      <c r="E327" s="185"/>
    </row>
    <row r="328" spans="1:5">
      <c r="A328" s="187" t="s">
        <v>2338</v>
      </c>
      <c r="B328" s="189">
        <v>3350760</v>
      </c>
      <c r="C328" s="184"/>
      <c r="D328" s="185"/>
      <c r="E328" s="185"/>
    </row>
    <row r="329" spans="1:5">
      <c r="A329" s="188" t="s">
        <v>2245</v>
      </c>
      <c r="B329" s="190">
        <v>3350760</v>
      </c>
      <c r="C329" s="184"/>
      <c r="D329" s="185"/>
      <c r="E329" s="185"/>
    </row>
    <row r="330" spans="1:5">
      <c r="A330" s="187" t="s">
        <v>2339</v>
      </c>
      <c r="B330" s="189">
        <v>1054900</v>
      </c>
      <c r="C330" s="184"/>
      <c r="D330" s="185"/>
      <c r="E330" s="185"/>
    </row>
    <row r="331" spans="1:5">
      <c r="A331" s="188" t="s">
        <v>2258</v>
      </c>
      <c r="B331" s="190">
        <v>1054900</v>
      </c>
      <c r="C331" s="184"/>
      <c r="D331" s="185"/>
      <c r="E331" s="185"/>
    </row>
    <row r="332" spans="1:5">
      <c r="A332" s="188" t="s">
        <v>2284</v>
      </c>
      <c r="B332" s="191"/>
      <c r="C332" s="184"/>
      <c r="D332" s="185"/>
      <c r="E332" s="185"/>
    </row>
    <row r="333" spans="1:5">
      <c r="A333" s="187" t="s">
        <v>2340</v>
      </c>
      <c r="B333" s="189">
        <v>7482300</v>
      </c>
      <c r="C333" s="184"/>
      <c r="D333" s="185"/>
      <c r="E333" s="185"/>
    </row>
    <row r="334" spans="1:5">
      <c r="A334" s="188" t="s">
        <v>2236</v>
      </c>
      <c r="B334" s="190">
        <v>7482300</v>
      </c>
      <c r="C334" s="184"/>
      <c r="D334" s="185"/>
      <c r="E334" s="185"/>
    </row>
    <row r="335" spans="1:5">
      <c r="A335" s="187" t="s">
        <v>544</v>
      </c>
      <c r="B335" s="189">
        <v>7790552</v>
      </c>
      <c r="C335" s="184"/>
      <c r="D335" s="185"/>
      <c r="E335" s="185"/>
    </row>
    <row r="336" spans="1:5">
      <c r="A336" s="188" t="s">
        <v>2264</v>
      </c>
      <c r="B336" s="190">
        <v>7790552</v>
      </c>
      <c r="C336" s="184"/>
      <c r="D336" s="185"/>
      <c r="E336" s="185"/>
    </row>
    <row r="337" spans="1:5">
      <c r="A337" s="186" t="s">
        <v>545</v>
      </c>
      <c r="B337" s="185">
        <v>464062412.80000001</v>
      </c>
      <c r="C337" s="184"/>
      <c r="D337" s="185"/>
      <c r="E337" s="185"/>
    </row>
    <row r="338" spans="1:5">
      <c r="A338" s="187" t="s">
        <v>2341</v>
      </c>
      <c r="B338" s="189">
        <v>19712000</v>
      </c>
      <c r="C338" s="184"/>
      <c r="D338" s="185"/>
      <c r="E338" s="185"/>
    </row>
    <row r="339" spans="1:5">
      <c r="A339" s="188" t="s">
        <v>2242</v>
      </c>
      <c r="B339" s="190">
        <v>19712000</v>
      </c>
      <c r="C339" s="184"/>
      <c r="D339" s="185"/>
      <c r="E339" s="185"/>
    </row>
    <row r="340" spans="1:5">
      <c r="A340" s="187" t="s">
        <v>2342</v>
      </c>
      <c r="B340" s="189">
        <v>33264000</v>
      </c>
      <c r="C340" s="184"/>
      <c r="D340" s="185"/>
      <c r="E340" s="185"/>
    </row>
    <row r="341" spans="1:5">
      <c r="A341" s="188" t="s">
        <v>2242</v>
      </c>
      <c r="B341" s="190">
        <v>17248000</v>
      </c>
      <c r="C341" s="184"/>
      <c r="D341" s="185"/>
      <c r="E341" s="185"/>
    </row>
    <row r="342" spans="1:5">
      <c r="A342" s="188" t="s">
        <v>2245</v>
      </c>
      <c r="B342" s="190">
        <v>16016000</v>
      </c>
      <c r="C342" s="184"/>
      <c r="D342" s="185"/>
      <c r="E342" s="185"/>
    </row>
    <row r="343" spans="1:5">
      <c r="A343" s="187" t="s">
        <v>2343</v>
      </c>
      <c r="B343" s="189">
        <v>13688012.800000001</v>
      </c>
      <c r="C343" s="184"/>
      <c r="D343" s="185"/>
      <c r="E343" s="185"/>
    </row>
    <row r="344" spans="1:5">
      <c r="A344" s="188" t="s">
        <v>2256</v>
      </c>
      <c r="B344" s="190">
        <v>13688012.800000001</v>
      </c>
      <c r="C344" s="184"/>
      <c r="D344" s="185"/>
      <c r="E344" s="185"/>
    </row>
    <row r="345" spans="1:5">
      <c r="A345" s="187" t="s">
        <v>546</v>
      </c>
      <c r="B345" s="189">
        <v>3684800</v>
      </c>
      <c r="C345" s="184"/>
      <c r="D345" s="185"/>
      <c r="E345" s="185"/>
    </row>
    <row r="346" spans="1:5">
      <c r="A346" s="188" t="s">
        <v>2269</v>
      </c>
      <c r="B346" s="190">
        <v>3684800</v>
      </c>
      <c r="C346" s="184"/>
      <c r="D346" s="185"/>
      <c r="E346" s="185"/>
    </row>
    <row r="347" spans="1:5">
      <c r="A347" s="187" t="s">
        <v>547</v>
      </c>
      <c r="B347" s="189">
        <v>5264000</v>
      </c>
      <c r="C347" s="184"/>
      <c r="D347" s="185"/>
      <c r="E347" s="185"/>
    </row>
    <row r="348" spans="1:5">
      <c r="A348" s="188" t="s">
        <v>2270</v>
      </c>
      <c r="B348" s="190">
        <v>5264000</v>
      </c>
      <c r="C348" s="184"/>
      <c r="D348" s="185"/>
      <c r="E348" s="185"/>
    </row>
    <row r="349" spans="1:5">
      <c r="A349" s="187" t="s">
        <v>548</v>
      </c>
      <c r="B349" s="189">
        <v>254184000</v>
      </c>
      <c r="C349" s="184"/>
      <c r="D349" s="185"/>
      <c r="E349" s="185"/>
    </row>
    <row r="350" spans="1:5">
      <c r="A350" s="188" t="s">
        <v>2251</v>
      </c>
      <c r="B350" s="190">
        <v>254184000</v>
      </c>
      <c r="C350" s="184"/>
      <c r="D350" s="185"/>
      <c r="E350" s="185"/>
    </row>
    <row r="351" spans="1:5">
      <c r="A351" s="187" t="s">
        <v>1706</v>
      </c>
      <c r="B351" s="189">
        <v>32648000</v>
      </c>
      <c r="C351" s="184"/>
      <c r="D351" s="185"/>
      <c r="E351" s="185"/>
    </row>
    <row r="352" spans="1:5">
      <c r="A352" s="188" t="s">
        <v>2237</v>
      </c>
      <c r="B352" s="190">
        <v>21963200</v>
      </c>
      <c r="C352" s="184"/>
      <c r="D352" s="185"/>
      <c r="E352" s="185"/>
    </row>
    <row r="353" spans="1:5">
      <c r="A353" s="188" t="s">
        <v>2276</v>
      </c>
      <c r="B353" s="190">
        <v>10684800</v>
      </c>
      <c r="C353" s="184"/>
      <c r="D353" s="185"/>
      <c r="E353" s="185"/>
    </row>
    <row r="354" spans="1:5">
      <c r="A354" s="187" t="s">
        <v>1707</v>
      </c>
      <c r="B354" s="189">
        <v>99153600</v>
      </c>
      <c r="C354" s="184"/>
      <c r="D354" s="185"/>
      <c r="E354" s="185"/>
    </row>
    <row r="355" spans="1:5">
      <c r="A355" s="188" t="s">
        <v>2280</v>
      </c>
      <c r="B355" s="190">
        <v>5936000</v>
      </c>
      <c r="C355" s="184"/>
      <c r="D355" s="185"/>
      <c r="E355" s="185"/>
    </row>
    <row r="356" spans="1:5">
      <c r="A356" s="188" t="s">
        <v>2281</v>
      </c>
      <c r="B356" s="190">
        <v>93217600</v>
      </c>
      <c r="C356" s="184"/>
      <c r="D356" s="185"/>
      <c r="E356" s="185"/>
    </row>
    <row r="357" spans="1:5">
      <c r="A357" s="187" t="s">
        <v>2344</v>
      </c>
      <c r="B357" s="189">
        <v>2464000</v>
      </c>
      <c r="C357" s="184"/>
      <c r="D357" s="185"/>
      <c r="E357" s="185"/>
    </row>
    <row r="358" spans="1:5">
      <c r="A358" s="188" t="s">
        <v>2282</v>
      </c>
      <c r="B358" s="190">
        <v>2464000</v>
      </c>
      <c r="C358" s="184"/>
      <c r="D358" s="185"/>
      <c r="E358" s="185"/>
    </row>
    <row r="359" spans="1:5">
      <c r="A359" s="186" t="s">
        <v>2345</v>
      </c>
      <c r="B359" s="185">
        <v>3120000</v>
      </c>
      <c r="C359" s="184"/>
      <c r="D359" s="185"/>
      <c r="E359" s="185"/>
    </row>
    <row r="360" spans="1:5">
      <c r="A360" s="187" t="s">
        <v>2346</v>
      </c>
      <c r="B360" s="189">
        <v>3120000</v>
      </c>
      <c r="C360" s="184"/>
      <c r="D360" s="185"/>
      <c r="E360" s="185"/>
    </row>
    <row r="361" spans="1:5">
      <c r="A361" s="188" t="s">
        <v>2256</v>
      </c>
      <c r="B361" s="190">
        <v>3120000</v>
      </c>
      <c r="C361" s="184"/>
      <c r="D361" s="185"/>
      <c r="E361" s="185"/>
    </row>
    <row r="362" spans="1:5">
      <c r="A362" s="186" t="s">
        <v>2347</v>
      </c>
      <c r="B362" s="185">
        <v>8218560</v>
      </c>
      <c r="C362" s="184"/>
      <c r="D362" s="185"/>
      <c r="E362" s="185"/>
    </row>
    <row r="363" spans="1:5">
      <c r="A363" s="187" t="s">
        <v>2348</v>
      </c>
      <c r="B363" s="189">
        <v>6840960</v>
      </c>
      <c r="C363" s="184"/>
      <c r="D363" s="185"/>
      <c r="E363" s="185"/>
    </row>
    <row r="364" spans="1:5">
      <c r="A364" s="188" t="s">
        <v>2236</v>
      </c>
      <c r="B364" s="190">
        <v>6840960</v>
      </c>
      <c r="C364" s="184"/>
      <c r="D364" s="185"/>
      <c r="E364" s="185"/>
    </row>
    <row r="365" spans="1:5">
      <c r="A365" s="187" t="s">
        <v>2349</v>
      </c>
      <c r="B365" s="189">
        <v>121400</v>
      </c>
      <c r="C365" s="184"/>
      <c r="D365" s="185"/>
      <c r="E365" s="185"/>
    </row>
    <row r="366" spans="1:5">
      <c r="A366" s="188" t="s">
        <v>2284</v>
      </c>
      <c r="B366" s="190">
        <v>121400</v>
      </c>
      <c r="C366" s="184"/>
      <c r="D366" s="185"/>
      <c r="E366" s="185"/>
    </row>
    <row r="367" spans="1:5">
      <c r="A367" s="188" t="s">
        <v>2236</v>
      </c>
      <c r="B367" s="191"/>
      <c r="C367" s="184"/>
      <c r="D367" s="185"/>
      <c r="E367" s="185"/>
    </row>
    <row r="368" spans="1:5">
      <c r="A368" s="187" t="s">
        <v>2350</v>
      </c>
      <c r="B368" s="189">
        <v>112000</v>
      </c>
      <c r="C368" s="184"/>
      <c r="D368" s="185"/>
      <c r="E368" s="185"/>
    </row>
    <row r="369" spans="1:5">
      <c r="A369" s="188" t="s">
        <v>2284</v>
      </c>
      <c r="B369" s="190">
        <v>112000</v>
      </c>
      <c r="C369" s="184"/>
      <c r="D369" s="185"/>
      <c r="E369" s="185"/>
    </row>
    <row r="370" spans="1:5">
      <c r="A370" s="188" t="s">
        <v>2236</v>
      </c>
      <c r="B370" s="191"/>
      <c r="C370" s="184"/>
      <c r="D370" s="185"/>
      <c r="E370" s="185"/>
    </row>
    <row r="371" spans="1:5">
      <c r="A371" s="187" t="s">
        <v>2351</v>
      </c>
      <c r="B371" s="189">
        <v>101200</v>
      </c>
      <c r="C371" s="184"/>
      <c r="D371" s="185"/>
      <c r="E371" s="185"/>
    </row>
    <row r="372" spans="1:5">
      <c r="A372" s="188" t="s">
        <v>2284</v>
      </c>
      <c r="B372" s="190">
        <v>101200</v>
      </c>
      <c r="C372" s="184"/>
      <c r="D372" s="185"/>
      <c r="E372" s="185"/>
    </row>
    <row r="373" spans="1:5">
      <c r="A373" s="188" t="s">
        <v>2236</v>
      </c>
      <c r="B373" s="191"/>
      <c r="C373" s="184"/>
      <c r="D373" s="185"/>
      <c r="E373" s="185"/>
    </row>
    <row r="374" spans="1:5">
      <c r="A374" s="187" t="s">
        <v>2352</v>
      </c>
      <c r="B374" s="189">
        <v>221200</v>
      </c>
      <c r="C374" s="184"/>
      <c r="D374" s="185"/>
      <c r="E374" s="185"/>
    </row>
    <row r="375" spans="1:5">
      <c r="A375" s="188" t="s">
        <v>2284</v>
      </c>
      <c r="B375" s="190">
        <v>221200</v>
      </c>
      <c r="C375" s="184"/>
      <c r="D375" s="185"/>
      <c r="E375" s="185"/>
    </row>
    <row r="376" spans="1:5">
      <c r="A376" s="188" t="s">
        <v>2236</v>
      </c>
      <c r="B376" s="191"/>
      <c r="C376" s="184"/>
      <c r="D376" s="185"/>
      <c r="E376" s="185"/>
    </row>
    <row r="377" spans="1:5">
      <c r="A377" s="187" t="s">
        <v>2353</v>
      </c>
      <c r="B377" s="189">
        <v>158400</v>
      </c>
      <c r="C377" s="184"/>
      <c r="D377" s="185"/>
      <c r="E377" s="185"/>
    </row>
    <row r="378" spans="1:5">
      <c r="A378" s="188" t="s">
        <v>2284</v>
      </c>
      <c r="B378" s="190">
        <v>158400</v>
      </c>
      <c r="C378" s="184"/>
      <c r="D378" s="185"/>
      <c r="E378" s="185"/>
    </row>
    <row r="379" spans="1:5">
      <c r="A379" s="188" t="s">
        <v>2236</v>
      </c>
      <c r="B379" s="191"/>
      <c r="C379" s="184"/>
      <c r="D379" s="185"/>
      <c r="E379" s="185"/>
    </row>
    <row r="380" spans="1:5">
      <c r="A380" s="187" t="s">
        <v>2354</v>
      </c>
      <c r="B380" s="189">
        <v>120600</v>
      </c>
      <c r="C380" s="184"/>
      <c r="D380" s="185"/>
      <c r="E380" s="185"/>
    </row>
    <row r="381" spans="1:5">
      <c r="A381" s="188" t="s">
        <v>2284</v>
      </c>
      <c r="B381" s="190">
        <v>120600</v>
      </c>
      <c r="C381" s="184"/>
      <c r="D381" s="185"/>
      <c r="E381" s="185"/>
    </row>
    <row r="382" spans="1:5">
      <c r="A382" s="188" t="s">
        <v>2236</v>
      </c>
      <c r="B382" s="191"/>
      <c r="C382" s="184"/>
      <c r="D382" s="185"/>
      <c r="E382" s="185"/>
    </row>
    <row r="383" spans="1:5">
      <c r="A383" s="187" t="s">
        <v>2355</v>
      </c>
      <c r="B383" s="189">
        <v>145800</v>
      </c>
      <c r="C383" s="184"/>
      <c r="D383" s="185"/>
      <c r="E383" s="185"/>
    </row>
    <row r="384" spans="1:5">
      <c r="A384" s="188" t="s">
        <v>2284</v>
      </c>
      <c r="B384" s="190">
        <v>145800</v>
      </c>
      <c r="C384" s="184"/>
      <c r="D384" s="185"/>
      <c r="E384" s="185"/>
    </row>
    <row r="385" spans="1:5">
      <c r="A385" s="188" t="s">
        <v>2236</v>
      </c>
      <c r="B385" s="191"/>
      <c r="C385" s="184"/>
      <c r="D385" s="185"/>
      <c r="E385" s="185"/>
    </row>
    <row r="386" spans="1:5">
      <c r="A386" s="187" t="s">
        <v>2356</v>
      </c>
      <c r="B386" s="189">
        <v>27000</v>
      </c>
      <c r="C386" s="184"/>
      <c r="D386" s="185"/>
      <c r="E386" s="185"/>
    </row>
    <row r="387" spans="1:5">
      <c r="A387" s="188" t="s">
        <v>2284</v>
      </c>
      <c r="B387" s="190">
        <v>27000</v>
      </c>
      <c r="C387" s="184"/>
      <c r="D387" s="185"/>
      <c r="E387" s="185"/>
    </row>
    <row r="388" spans="1:5">
      <c r="A388" s="188" t="s">
        <v>2236</v>
      </c>
      <c r="B388" s="191"/>
      <c r="C388" s="184"/>
      <c r="D388" s="185"/>
      <c r="E388" s="185"/>
    </row>
    <row r="389" spans="1:5">
      <c r="A389" s="187" t="s">
        <v>2357</v>
      </c>
      <c r="B389" s="189">
        <v>370000</v>
      </c>
      <c r="C389" s="184"/>
      <c r="D389" s="185"/>
      <c r="E389" s="185"/>
    </row>
    <row r="390" spans="1:5">
      <c r="A390" s="188" t="s">
        <v>2284</v>
      </c>
      <c r="B390" s="190">
        <v>370000</v>
      </c>
      <c r="C390" s="184"/>
      <c r="D390" s="185"/>
      <c r="E390" s="185"/>
    </row>
    <row r="391" spans="1:5">
      <c r="A391" s="188" t="s">
        <v>2236</v>
      </c>
      <c r="B391" s="191"/>
      <c r="C391" s="184"/>
      <c r="D391" s="185"/>
      <c r="E391" s="185"/>
    </row>
    <row r="392" spans="1:5">
      <c r="A392" s="186" t="s">
        <v>549</v>
      </c>
      <c r="B392" s="185">
        <v>33131999.780000001</v>
      </c>
      <c r="C392" s="184"/>
      <c r="D392" s="185"/>
      <c r="E392" s="185"/>
    </row>
    <row r="393" spans="1:5">
      <c r="A393" s="187" t="s">
        <v>550</v>
      </c>
      <c r="B393" s="189">
        <v>33131999.780000001</v>
      </c>
      <c r="C393" s="184"/>
      <c r="D393" s="185"/>
      <c r="E393" s="185"/>
    </row>
    <row r="394" spans="1:5">
      <c r="A394" s="188" t="s">
        <v>2358</v>
      </c>
      <c r="B394" s="190">
        <v>33131999.780000001</v>
      </c>
      <c r="C394" s="184"/>
      <c r="D394" s="185"/>
      <c r="E394" s="185"/>
    </row>
    <row r="395" spans="1:5">
      <c r="A395" s="186" t="s">
        <v>2359</v>
      </c>
      <c r="B395" s="185">
        <v>3200000</v>
      </c>
      <c r="C395" s="184"/>
      <c r="D395" s="185"/>
      <c r="E395" s="185"/>
    </row>
    <row r="396" spans="1:5">
      <c r="A396" s="187" t="s">
        <v>2360</v>
      </c>
      <c r="B396" s="189">
        <v>3200000</v>
      </c>
      <c r="C396" s="184"/>
      <c r="D396" s="185"/>
      <c r="E396" s="185"/>
    </row>
    <row r="397" spans="1:5">
      <c r="A397" s="188" t="s">
        <v>2256</v>
      </c>
      <c r="B397" s="190">
        <v>3200000</v>
      </c>
      <c r="C397" s="184"/>
      <c r="D397" s="185"/>
      <c r="E397" s="185"/>
    </row>
    <row r="398" spans="1:5">
      <c r="A398" s="186" t="s">
        <v>1708</v>
      </c>
      <c r="B398" s="185">
        <v>17376800</v>
      </c>
      <c r="C398" s="184"/>
      <c r="D398" s="185"/>
      <c r="E398" s="185"/>
    </row>
    <row r="399" spans="1:5">
      <c r="A399" s="187" t="s">
        <v>2361</v>
      </c>
      <c r="B399" s="189">
        <v>3797920</v>
      </c>
      <c r="C399" s="184"/>
      <c r="D399" s="185"/>
      <c r="E399" s="185"/>
    </row>
    <row r="400" spans="1:5">
      <c r="A400" s="188" t="s">
        <v>2258</v>
      </c>
      <c r="B400" s="190">
        <v>3797920</v>
      </c>
      <c r="C400" s="184"/>
      <c r="D400" s="185"/>
      <c r="E400" s="185"/>
    </row>
    <row r="401" spans="1:5">
      <c r="A401" s="187" t="s">
        <v>1709</v>
      </c>
      <c r="B401" s="189">
        <v>13578880</v>
      </c>
      <c r="C401" s="184"/>
      <c r="D401" s="185"/>
      <c r="E401" s="185"/>
    </row>
    <row r="402" spans="1:5">
      <c r="A402" s="188" t="s">
        <v>2277</v>
      </c>
      <c r="B402" s="190">
        <v>13578880</v>
      </c>
      <c r="C402" s="184"/>
      <c r="D402" s="185"/>
      <c r="E402" s="185"/>
    </row>
    <row r="403" spans="1:5">
      <c r="A403" s="186" t="s">
        <v>2362</v>
      </c>
      <c r="B403" s="185">
        <v>388080</v>
      </c>
      <c r="C403" s="184"/>
      <c r="D403" s="185"/>
      <c r="E403" s="185"/>
    </row>
    <row r="404" spans="1:5">
      <c r="A404" s="187" t="s">
        <v>2363</v>
      </c>
      <c r="B404" s="189">
        <v>388080</v>
      </c>
      <c r="C404" s="184"/>
      <c r="D404" s="185"/>
      <c r="E404" s="185"/>
    </row>
    <row r="405" spans="1:5">
      <c r="A405" s="188" t="s">
        <v>2284</v>
      </c>
      <c r="B405" s="190">
        <v>388080</v>
      </c>
      <c r="C405" s="184"/>
      <c r="D405" s="185"/>
      <c r="E405" s="185"/>
    </row>
    <row r="406" spans="1:5">
      <c r="A406" s="188" t="s">
        <v>2236</v>
      </c>
      <c r="B406" s="191"/>
      <c r="C406" s="184"/>
      <c r="D406" s="185"/>
      <c r="E406" s="185"/>
    </row>
    <row r="407" spans="1:5">
      <c r="A407" s="186" t="s">
        <v>2364</v>
      </c>
      <c r="B407" s="185">
        <v>6200000</v>
      </c>
      <c r="C407" s="184"/>
      <c r="D407" s="185"/>
      <c r="E407" s="185"/>
    </row>
    <row r="408" spans="1:5">
      <c r="A408" s="187" t="s">
        <v>2365</v>
      </c>
      <c r="B408" s="189">
        <v>6200000</v>
      </c>
      <c r="C408" s="184"/>
      <c r="D408" s="185"/>
      <c r="E408" s="185"/>
    </row>
    <row r="409" spans="1:5">
      <c r="A409" s="188" t="s">
        <v>2256</v>
      </c>
      <c r="B409" s="190">
        <v>6200000</v>
      </c>
      <c r="C409" s="184"/>
      <c r="D409" s="185"/>
      <c r="E409" s="185"/>
    </row>
    <row r="410" spans="1:5">
      <c r="A410" s="186" t="s">
        <v>1710</v>
      </c>
      <c r="B410" s="185">
        <v>73519900</v>
      </c>
      <c r="C410" s="184"/>
      <c r="D410" s="185"/>
      <c r="E410" s="185"/>
    </row>
    <row r="411" spans="1:5">
      <c r="A411" s="187" t="s">
        <v>1711</v>
      </c>
      <c r="B411" s="189">
        <v>73519900</v>
      </c>
      <c r="C411" s="184"/>
      <c r="D411" s="185"/>
      <c r="E411" s="185"/>
    </row>
    <row r="412" spans="1:5">
      <c r="A412" s="188" t="s">
        <v>2246</v>
      </c>
      <c r="B412" s="190">
        <v>72485800</v>
      </c>
      <c r="C412" s="184"/>
      <c r="D412" s="185"/>
      <c r="E412" s="185"/>
    </row>
    <row r="413" spans="1:5">
      <c r="A413" s="188" t="s">
        <v>2281</v>
      </c>
      <c r="B413" s="190">
        <v>1034100</v>
      </c>
      <c r="C413" s="184"/>
      <c r="D413" s="185"/>
      <c r="E413" s="185"/>
    </row>
    <row r="414" spans="1:5">
      <c r="A414" s="186" t="s">
        <v>2366</v>
      </c>
      <c r="B414" s="185">
        <v>4000000</v>
      </c>
      <c r="C414" s="184"/>
      <c r="D414" s="185"/>
      <c r="E414" s="185"/>
    </row>
    <row r="415" spans="1:5">
      <c r="A415" s="187" t="s">
        <v>2367</v>
      </c>
      <c r="B415" s="189">
        <v>4000000</v>
      </c>
      <c r="C415" s="184"/>
      <c r="D415" s="185"/>
      <c r="E415" s="185"/>
    </row>
    <row r="416" spans="1:5">
      <c r="A416" s="188" t="s">
        <v>2249</v>
      </c>
      <c r="B416" s="190">
        <v>4000000</v>
      </c>
      <c r="C416" s="184"/>
      <c r="D416" s="185"/>
      <c r="E416" s="185"/>
    </row>
    <row r="417" spans="1:5">
      <c r="A417" s="186" t="s">
        <v>2368</v>
      </c>
      <c r="B417" s="185">
        <v>15368290</v>
      </c>
      <c r="C417" s="184"/>
      <c r="D417" s="185"/>
      <c r="E417" s="185"/>
    </row>
    <row r="418" spans="1:5">
      <c r="A418" s="187" t="s">
        <v>2369</v>
      </c>
      <c r="B418" s="189">
        <v>15368290</v>
      </c>
      <c r="C418" s="184"/>
      <c r="D418" s="185"/>
      <c r="E418" s="185"/>
    </row>
    <row r="419" spans="1:5">
      <c r="A419" s="188" t="s">
        <v>2284</v>
      </c>
      <c r="B419" s="190">
        <v>15368290</v>
      </c>
      <c r="C419" s="184"/>
      <c r="D419" s="185"/>
      <c r="E419" s="185"/>
    </row>
    <row r="420" spans="1:5">
      <c r="A420" s="188" t="s">
        <v>2236</v>
      </c>
      <c r="B420" s="191"/>
      <c r="C420" s="184"/>
      <c r="D420" s="185"/>
      <c r="E420" s="185"/>
    </row>
    <row r="421" spans="1:5">
      <c r="A421" s="186" t="s">
        <v>2370</v>
      </c>
      <c r="B421" s="185">
        <v>1131200</v>
      </c>
      <c r="C421" s="184"/>
      <c r="D421" s="185"/>
      <c r="E421" s="185"/>
    </row>
    <row r="422" spans="1:5">
      <c r="A422" s="187" t="s">
        <v>2371</v>
      </c>
      <c r="B422" s="189">
        <v>1131200</v>
      </c>
      <c r="C422" s="184"/>
      <c r="D422" s="185"/>
      <c r="E422" s="185"/>
    </row>
    <row r="423" spans="1:5">
      <c r="A423" s="188" t="s">
        <v>2258</v>
      </c>
      <c r="B423" s="190">
        <v>1131200</v>
      </c>
      <c r="C423" s="184"/>
      <c r="D423" s="185"/>
      <c r="E423" s="185"/>
    </row>
    <row r="424" spans="1:5">
      <c r="A424" s="186" t="s">
        <v>551</v>
      </c>
      <c r="B424" s="185">
        <v>73100000</v>
      </c>
      <c r="C424" s="184"/>
      <c r="D424" s="185"/>
      <c r="E424" s="185"/>
    </row>
    <row r="425" spans="1:5">
      <c r="A425" s="187" t="s">
        <v>552</v>
      </c>
      <c r="B425" s="189">
        <v>9500000</v>
      </c>
      <c r="C425" s="184"/>
      <c r="D425" s="185"/>
      <c r="E425" s="185"/>
    </row>
    <row r="426" spans="1:5">
      <c r="A426" s="188" t="s">
        <v>2270</v>
      </c>
      <c r="B426" s="190">
        <v>9500000</v>
      </c>
      <c r="C426" s="184"/>
      <c r="D426" s="185"/>
      <c r="E426" s="185"/>
    </row>
    <row r="427" spans="1:5">
      <c r="A427" s="187" t="s">
        <v>1712</v>
      </c>
      <c r="B427" s="189">
        <v>9800000</v>
      </c>
      <c r="C427" s="184"/>
      <c r="D427" s="185"/>
      <c r="E427" s="185"/>
    </row>
    <row r="428" spans="1:5">
      <c r="A428" s="188" t="s">
        <v>2280</v>
      </c>
      <c r="B428" s="190">
        <v>9800000</v>
      </c>
      <c r="C428" s="184"/>
      <c r="D428" s="185"/>
      <c r="E428" s="185"/>
    </row>
    <row r="429" spans="1:5">
      <c r="A429" s="187" t="s">
        <v>553</v>
      </c>
      <c r="B429" s="189">
        <v>15200000</v>
      </c>
      <c r="C429" s="184"/>
      <c r="D429" s="185"/>
      <c r="E429" s="185"/>
    </row>
    <row r="430" spans="1:5">
      <c r="A430" s="188" t="s">
        <v>2262</v>
      </c>
      <c r="B430" s="190">
        <v>15200000</v>
      </c>
      <c r="C430" s="184"/>
      <c r="D430" s="185"/>
      <c r="E430" s="185"/>
    </row>
    <row r="431" spans="1:5">
      <c r="A431" s="187" t="s">
        <v>554</v>
      </c>
      <c r="B431" s="189">
        <v>15000000</v>
      </c>
      <c r="C431" s="184"/>
      <c r="D431" s="185"/>
      <c r="E431" s="185"/>
    </row>
    <row r="432" spans="1:5">
      <c r="A432" s="188" t="s">
        <v>2270</v>
      </c>
      <c r="B432" s="190">
        <v>15000000</v>
      </c>
      <c r="C432" s="184"/>
      <c r="D432" s="185"/>
      <c r="E432" s="185"/>
    </row>
    <row r="433" spans="1:5">
      <c r="A433" s="188" t="s">
        <v>2261</v>
      </c>
      <c r="B433" s="191"/>
      <c r="C433" s="184"/>
      <c r="D433" s="185"/>
      <c r="E433" s="185"/>
    </row>
    <row r="434" spans="1:5">
      <c r="A434" s="187" t="s">
        <v>1713</v>
      </c>
      <c r="B434" s="189">
        <v>23600000</v>
      </c>
      <c r="C434" s="184"/>
      <c r="D434" s="185"/>
      <c r="E434" s="185"/>
    </row>
    <row r="435" spans="1:5">
      <c r="A435" s="188" t="s">
        <v>2279</v>
      </c>
      <c r="B435" s="190">
        <v>23600000</v>
      </c>
      <c r="C435" s="184"/>
      <c r="D435" s="185"/>
      <c r="E435" s="185"/>
    </row>
    <row r="436" spans="1:5">
      <c r="A436" s="188" t="s">
        <v>2246</v>
      </c>
      <c r="B436" s="191"/>
      <c r="C436" s="184"/>
      <c r="D436" s="185"/>
      <c r="E436" s="185"/>
    </row>
    <row r="437" spans="1:5">
      <c r="A437" s="186" t="s">
        <v>555</v>
      </c>
      <c r="B437" s="185">
        <v>8893945964.9599991</v>
      </c>
      <c r="C437" s="184"/>
      <c r="D437" s="185"/>
      <c r="E437" s="185"/>
    </row>
    <row r="438" spans="1:5">
      <c r="A438" s="187" t="s">
        <v>1714</v>
      </c>
      <c r="B438" s="189">
        <v>101549784</v>
      </c>
      <c r="C438" s="184"/>
      <c r="D438" s="185"/>
      <c r="E438" s="185"/>
    </row>
    <row r="439" spans="1:5">
      <c r="A439" s="188" t="s">
        <v>2279</v>
      </c>
      <c r="B439" s="190">
        <v>101549784</v>
      </c>
      <c r="C439" s="184"/>
      <c r="D439" s="185"/>
      <c r="E439" s="185"/>
    </row>
    <row r="440" spans="1:5">
      <c r="A440" s="187" t="s">
        <v>1715</v>
      </c>
      <c r="B440" s="189">
        <v>21134400</v>
      </c>
      <c r="C440" s="184"/>
      <c r="D440" s="185"/>
      <c r="E440" s="185"/>
    </row>
    <row r="441" spans="1:5">
      <c r="A441" s="188" t="s">
        <v>2279</v>
      </c>
      <c r="B441" s="190">
        <v>21134400</v>
      </c>
      <c r="C441" s="184"/>
      <c r="D441" s="185"/>
      <c r="E441" s="185"/>
    </row>
    <row r="442" spans="1:5">
      <c r="A442" s="187" t="s">
        <v>2372</v>
      </c>
      <c r="B442" s="189">
        <v>575131200</v>
      </c>
      <c r="C442" s="184"/>
      <c r="D442" s="185"/>
      <c r="E442" s="185"/>
    </row>
    <row r="443" spans="1:5">
      <c r="A443" s="188" t="s">
        <v>2256</v>
      </c>
      <c r="B443" s="190">
        <v>575131200</v>
      </c>
      <c r="C443" s="184"/>
      <c r="D443" s="185"/>
      <c r="E443" s="185"/>
    </row>
    <row r="444" spans="1:5">
      <c r="A444" s="187" t="s">
        <v>2373</v>
      </c>
      <c r="B444" s="189">
        <v>177889580.96000001</v>
      </c>
      <c r="C444" s="184"/>
      <c r="D444" s="185"/>
      <c r="E444" s="185"/>
    </row>
    <row r="445" spans="1:5">
      <c r="A445" s="188" t="s">
        <v>2236</v>
      </c>
      <c r="B445" s="190">
        <v>177889580.96000001</v>
      </c>
      <c r="C445" s="184"/>
      <c r="D445" s="185"/>
      <c r="E445" s="185"/>
    </row>
    <row r="446" spans="1:5">
      <c r="A446" s="187" t="s">
        <v>556</v>
      </c>
      <c r="B446" s="189">
        <v>1418241000</v>
      </c>
      <c r="C446" s="184"/>
      <c r="D446" s="185"/>
      <c r="E446" s="185"/>
    </row>
    <row r="447" spans="1:5">
      <c r="A447" s="188" t="s">
        <v>2326</v>
      </c>
      <c r="B447" s="190">
        <v>1418241000</v>
      </c>
      <c r="C447" s="184"/>
      <c r="D447" s="185"/>
      <c r="E447" s="185"/>
    </row>
    <row r="448" spans="1:5">
      <c r="A448" s="188" t="s">
        <v>2262</v>
      </c>
      <c r="B448" s="191"/>
      <c r="C448" s="184"/>
      <c r="D448" s="185"/>
      <c r="E448" s="185"/>
    </row>
    <row r="449" spans="1:5">
      <c r="A449" s="187" t="s">
        <v>557</v>
      </c>
      <c r="B449" s="189">
        <v>3300000000</v>
      </c>
      <c r="C449" s="184"/>
      <c r="D449" s="185"/>
      <c r="E449" s="185"/>
    </row>
    <row r="450" spans="1:5">
      <c r="A450" s="188" t="s">
        <v>2326</v>
      </c>
      <c r="B450" s="190">
        <v>2730354000</v>
      </c>
      <c r="C450" s="184"/>
      <c r="D450" s="185"/>
      <c r="E450" s="185"/>
    </row>
    <row r="451" spans="1:5">
      <c r="A451" s="188" t="s">
        <v>2358</v>
      </c>
      <c r="B451" s="190">
        <v>569646000</v>
      </c>
      <c r="C451" s="184"/>
      <c r="D451" s="185"/>
      <c r="E451" s="185"/>
    </row>
    <row r="452" spans="1:5">
      <c r="A452" s="188" t="s">
        <v>2262</v>
      </c>
      <c r="B452" s="191"/>
      <c r="C452" s="184"/>
      <c r="D452" s="185"/>
      <c r="E452" s="185"/>
    </row>
    <row r="453" spans="1:5">
      <c r="A453" s="187" t="s">
        <v>558</v>
      </c>
      <c r="B453" s="189">
        <v>3300000000</v>
      </c>
      <c r="C453" s="184"/>
      <c r="D453" s="185"/>
      <c r="E453" s="185"/>
    </row>
    <row r="454" spans="1:5">
      <c r="A454" s="188" t="s">
        <v>2358</v>
      </c>
      <c r="B454" s="190">
        <v>2374581000</v>
      </c>
      <c r="C454" s="184"/>
      <c r="D454" s="185"/>
      <c r="E454" s="185"/>
    </row>
    <row r="455" spans="1:5">
      <c r="A455" s="188" t="s">
        <v>2262</v>
      </c>
      <c r="B455" s="190">
        <v>207471000</v>
      </c>
      <c r="C455" s="184"/>
      <c r="D455" s="185"/>
      <c r="E455" s="185"/>
    </row>
    <row r="456" spans="1:5">
      <c r="A456" s="188" t="s">
        <v>2264</v>
      </c>
      <c r="B456" s="190">
        <v>523743000</v>
      </c>
      <c r="C456" s="184"/>
      <c r="D456" s="185"/>
      <c r="E456" s="185"/>
    </row>
    <row r="457" spans="1:5">
      <c r="A457" s="188" t="s">
        <v>2265</v>
      </c>
      <c r="B457" s="191"/>
      <c r="C457" s="184"/>
      <c r="D457" s="185"/>
      <c r="E457" s="185"/>
    </row>
    <row r="458" spans="1:5">
      <c r="A458" s="188" t="s">
        <v>2266</v>
      </c>
      <c r="B458" s="190">
        <v>194205000</v>
      </c>
      <c r="C458" s="184"/>
      <c r="D458" s="185"/>
      <c r="E458" s="185"/>
    </row>
    <row r="459" spans="1:5">
      <c r="A459" s="188" t="s">
        <v>2267</v>
      </c>
      <c r="B459" s="191"/>
      <c r="C459" s="184"/>
      <c r="D459" s="185"/>
      <c r="E459" s="185"/>
    </row>
    <row r="460" spans="1:5">
      <c r="A460" s="186" t="s">
        <v>2374</v>
      </c>
      <c r="B460" s="185">
        <v>14400000</v>
      </c>
      <c r="C460" s="184"/>
      <c r="D460" s="185"/>
      <c r="E460" s="185"/>
    </row>
    <row r="461" spans="1:5">
      <c r="A461" s="187" t="s">
        <v>2375</v>
      </c>
      <c r="B461" s="189">
        <v>14400000</v>
      </c>
      <c r="C461" s="184"/>
      <c r="D461" s="185"/>
      <c r="E461" s="185"/>
    </row>
    <row r="462" spans="1:5">
      <c r="A462" s="188" t="s">
        <v>2245</v>
      </c>
      <c r="B462" s="190">
        <v>14400000</v>
      </c>
      <c r="C462" s="184"/>
      <c r="D462" s="185"/>
      <c r="E462" s="185"/>
    </row>
    <row r="463" spans="1:5">
      <c r="A463" s="186" t="s">
        <v>1716</v>
      </c>
      <c r="B463" s="185">
        <v>5820000</v>
      </c>
      <c r="C463" s="184"/>
      <c r="D463" s="185"/>
      <c r="E463" s="185"/>
    </row>
    <row r="464" spans="1:5">
      <c r="A464" s="187" t="s">
        <v>1717</v>
      </c>
      <c r="B464" s="189">
        <v>5820000</v>
      </c>
      <c r="C464" s="184"/>
      <c r="D464" s="185"/>
      <c r="E464" s="185"/>
    </row>
    <row r="465" spans="1:5">
      <c r="A465" s="188" t="s">
        <v>2237</v>
      </c>
      <c r="B465" s="190">
        <v>5820000</v>
      </c>
      <c r="C465" s="184"/>
      <c r="D465" s="185"/>
      <c r="E465" s="185"/>
    </row>
    <row r="466" spans="1:5">
      <c r="A466" s="188" t="s">
        <v>2277</v>
      </c>
      <c r="B466" s="191"/>
      <c r="C466" s="184"/>
      <c r="D466" s="185"/>
      <c r="E466" s="185"/>
    </row>
    <row r="467" spans="1:5">
      <c r="A467" s="186" t="s">
        <v>2376</v>
      </c>
      <c r="B467" s="185">
        <v>3522400</v>
      </c>
      <c r="C467" s="184"/>
      <c r="D467" s="185"/>
      <c r="E467" s="185"/>
    </row>
    <row r="468" spans="1:5">
      <c r="A468" s="187" t="s">
        <v>2377</v>
      </c>
      <c r="B468" s="189">
        <v>1074900</v>
      </c>
      <c r="C468" s="184"/>
      <c r="D468" s="185"/>
      <c r="E468" s="185"/>
    </row>
    <row r="469" spans="1:5">
      <c r="A469" s="188" t="s">
        <v>2258</v>
      </c>
      <c r="B469" s="190">
        <v>1074900</v>
      </c>
      <c r="C469" s="184"/>
      <c r="D469" s="185"/>
      <c r="E469" s="185"/>
    </row>
    <row r="470" spans="1:5">
      <c r="A470" s="188" t="s">
        <v>2236</v>
      </c>
      <c r="B470" s="191"/>
      <c r="C470" s="184"/>
      <c r="D470" s="185"/>
      <c r="E470" s="185"/>
    </row>
    <row r="471" spans="1:5">
      <c r="A471" s="187" t="s">
        <v>2378</v>
      </c>
      <c r="B471" s="189">
        <v>2447500</v>
      </c>
      <c r="C471" s="184"/>
      <c r="D471" s="185"/>
      <c r="E471" s="185"/>
    </row>
    <row r="472" spans="1:5">
      <c r="A472" s="188" t="s">
        <v>2258</v>
      </c>
      <c r="B472" s="190">
        <v>2447500</v>
      </c>
      <c r="C472" s="184"/>
      <c r="D472" s="185"/>
      <c r="E472" s="185"/>
    </row>
    <row r="473" spans="1:5">
      <c r="A473" s="188" t="s">
        <v>2236</v>
      </c>
      <c r="B473" s="191"/>
      <c r="C473" s="184"/>
      <c r="D473" s="185"/>
      <c r="E473" s="185"/>
    </row>
    <row r="474" spans="1:5">
      <c r="A474" s="186" t="s">
        <v>559</v>
      </c>
      <c r="B474" s="185">
        <v>3520000</v>
      </c>
      <c r="C474" s="184"/>
      <c r="D474" s="185"/>
      <c r="E474" s="185"/>
    </row>
    <row r="475" spans="1:5">
      <c r="A475" s="187" t="s">
        <v>560</v>
      </c>
      <c r="B475" s="189">
        <v>3520000</v>
      </c>
      <c r="C475" s="184"/>
      <c r="D475" s="185"/>
      <c r="E475" s="185"/>
    </row>
    <row r="476" spans="1:5">
      <c r="A476" s="188" t="s">
        <v>2274</v>
      </c>
      <c r="B476" s="190">
        <v>3520000</v>
      </c>
      <c r="C476" s="184"/>
      <c r="D476" s="185"/>
      <c r="E476" s="185"/>
    </row>
    <row r="477" spans="1:5">
      <c r="A477" s="188" t="s">
        <v>2275</v>
      </c>
      <c r="B477" s="191"/>
      <c r="C477" s="184"/>
      <c r="D477" s="185"/>
      <c r="E477" s="185"/>
    </row>
    <row r="478" spans="1:5">
      <c r="A478" s="186" t="s">
        <v>561</v>
      </c>
      <c r="B478" s="185">
        <v>43114535.329999998</v>
      </c>
      <c r="C478" s="184"/>
      <c r="D478" s="185"/>
      <c r="E478" s="185"/>
    </row>
    <row r="479" spans="1:5">
      <c r="A479" s="187" t="s">
        <v>562</v>
      </c>
      <c r="B479" s="189">
        <v>7706699.0999999996</v>
      </c>
      <c r="C479" s="184"/>
      <c r="D479" s="185"/>
      <c r="E479" s="185"/>
    </row>
    <row r="480" spans="1:5">
      <c r="A480" s="188" t="s">
        <v>2275</v>
      </c>
      <c r="B480" s="190">
        <v>7706699.0999999996</v>
      </c>
      <c r="C480" s="184"/>
      <c r="D480" s="185"/>
      <c r="E480" s="185"/>
    </row>
    <row r="481" spans="1:5">
      <c r="A481" s="188" t="s">
        <v>2277</v>
      </c>
      <c r="B481" s="191"/>
      <c r="C481" s="184"/>
      <c r="D481" s="185"/>
      <c r="E481" s="185"/>
    </row>
    <row r="482" spans="1:5">
      <c r="A482" s="187" t="s">
        <v>2379</v>
      </c>
      <c r="B482" s="189">
        <v>35407836.229999997</v>
      </c>
      <c r="C482" s="184"/>
      <c r="D482" s="185"/>
      <c r="E482" s="185"/>
    </row>
    <row r="483" spans="1:5">
      <c r="A483" s="188" t="s">
        <v>2242</v>
      </c>
      <c r="B483" s="190">
        <v>35407836.229999997</v>
      </c>
      <c r="C483" s="184"/>
      <c r="D483" s="185"/>
      <c r="E483" s="185"/>
    </row>
    <row r="484" spans="1:5" ht="22.5">
      <c r="A484" s="186" t="s">
        <v>563</v>
      </c>
      <c r="B484" s="185">
        <v>29478088594</v>
      </c>
      <c r="C484" s="184"/>
      <c r="D484" s="185"/>
      <c r="E484" s="185"/>
    </row>
    <row r="485" spans="1:5">
      <c r="A485" s="187" t="s">
        <v>564</v>
      </c>
      <c r="B485" s="189">
        <v>3000000000</v>
      </c>
      <c r="C485" s="184"/>
      <c r="D485" s="185"/>
      <c r="E485" s="185"/>
    </row>
    <row r="486" spans="1:5">
      <c r="A486" s="188" t="s">
        <v>2262</v>
      </c>
      <c r="B486" s="190">
        <v>3000000000</v>
      </c>
      <c r="C486" s="184"/>
      <c r="D486" s="185"/>
      <c r="E486" s="185"/>
    </row>
    <row r="487" spans="1:5">
      <c r="A487" s="187" t="s">
        <v>565</v>
      </c>
      <c r="B487" s="189">
        <v>1500000000</v>
      </c>
      <c r="C487" s="184"/>
      <c r="D487" s="185"/>
      <c r="E487" s="185"/>
    </row>
    <row r="488" spans="1:5">
      <c r="A488" s="188" t="s">
        <v>2262</v>
      </c>
      <c r="B488" s="190">
        <v>1500000000</v>
      </c>
      <c r="C488" s="184"/>
      <c r="D488" s="185"/>
      <c r="E488" s="185"/>
    </row>
    <row r="489" spans="1:5">
      <c r="A489" s="188" t="s">
        <v>2265</v>
      </c>
      <c r="B489" s="191"/>
      <c r="C489" s="184"/>
      <c r="D489" s="185"/>
      <c r="E489" s="185"/>
    </row>
    <row r="490" spans="1:5">
      <c r="A490" s="187" t="s">
        <v>566</v>
      </c>
      <c r="B490" s="189">
        <v>900000000</v>
      </c>
      <c r="C490" s="184"/>
      <c r="D490" s="185"/>
      <c r="E490" s="185"/>
    </row>
    <row r="491" spans="1:5">
      <c r="A491" s="188" t="s">
        <v>2262</v>
      </c>
      <c r="B491" s="190">
        <v>900000000</v>
      </c>
      <c r="C491" s="184"/>
      <c r="D491" s="185"/>
      <c r="E491" s="185"/>
    </row>
    <row r="492" spans="1:5">
      <c r="A492" s="188" t="s">
        <v>2265</v>
      </c>
      <c r="B492" s="191"/>
      <c r="C492" s="184"/>
      <c r="D492" s="185"/>
      <c r="E492" s="185"/>
    </row>
    <row r="493" spans="1:5">
      <c r="A493" s="187" t="s">
        <v>567</v>
      </c>
      <c r="B493" s="189">
        <v>600000000</v>
      </c>
      <c r="C493" s="184"/>
      <c r="D493" s="185"/>
      <c r="E493" s="185"/>
    </row>
    <row r="494" spans="1:5">
      <c r="A494" s="188" t="s">
        <v>2262</v>
      </c>
      <c r="B494" s="190">
        <v>600000000</v>
      </c>
      <c r="C494" s="184"/>
      <c r="D494" s="185"/>
      <c r="E494" s="185"/>
    </row>
    <row r="495" spans="1:5">
      <c r="A495" s="188" t="s">
        <v>2265</v>
      </c>
      <c r="B495" s="191"/>
      <c r="C495" s="184"/>
      <c r="D495" s="185"/>
      <c r="E495" s="185"/>
    </row>
    <row r="496" spans="1:5">
      <c r="A496" s="187" t="s">
        <v>568</v>
      </c>
      <c r="B496" s="189">
        <v>3075000000</v>
      </c>
      <c r="C496" s="184"/>
      <c r="D496" s="185"/>
      <c r="E496" s="185"/>
    </row>
    <row r="497" spans="1:5">
      <c r="A497" s="188" t="s">
        <v>2264</v>
      </c>
      <c r="B497" s="190">
        <v>3075000000</v>
      </c>
      <c r="C497" s="184"/>
      <c r="D497" s="185"/>
      <c r="E497" s="185"/>
    </row>
    <row r="498" spans="1:5">
      <c r="A498" s="188" t="s">
        <v>2265</v>
      </c>
      <c r="B498" s="191"/>
      <c r="C498" s="184"/>
      <c r="D498" s="185"/>
      <c r="E498" s="185"/>
    </row>
    <row r="499" spans="1:5">
      <c r="A499" s="187" t="s">
        <v>569</v>
      </c>
      <c r="B499" s="189">
        <v>3000000000</v>
      </c>
      <c r="C499" s="184"/>
      <c r="D499" s="185"/>
      <c r="E499" s="185"/>
    </row>
    <row r="500" spans="1:5">
      <c r="A500" s="188" t="s">
        <v>2265</v>
      </c>
      <c r="B500" s="190">
        <v>3000000000</v>
      </c>
      <c r="C500" s="184"/>
      <c r="D500" s="185"/>
      <c r="E500" s="185"/>
    </row>
    <row r="501" spans="1:5">
      <c r="A501" s="187" t="s">
        <v>570</v>
      </c>
      <c r="B501" s="189">
        <v>6000000000</v>
      </c>
      <c r="C501" s="184"/>
      <c r="D501" s="185"/>
      <c r="E501" s="185"/>
    </row>
    <row r="502" spans="1:5">
      <c r="A502" s="188" t="s">
        <v>2265</v>
      </c>
      <c r="B502" s="190">
        <v>6000000000</v>
      </c>
      <c r="C502" s="184"/>
      <c r="D502" s="185"/>
      <c r="E502" s="185"/>
    </row>
    <row r="503" spans="1:5">
      <c r="A503" s="187" t="s">
        <v>571</v>
      </c>
      <c r="B503" s="189">
        <v>2700000000</v>
      </c>
      <c r="C503" s="184"/>
      <c r="D503" s="185"/>
      <c r="E503" s="185"/>
    </row>
    <row r="504" spans="1:5">
      <c r="A504" s="188" t="s">
        <v>2267</v>
      </c>
      <c r="B504" s="190">
        <v>2700000000</v>
      </c>
      <c r="C504" s="184"/>
      <c r="D504" s="185"/>
      <c r="E504" s="185"/>
    </row>
    <row r="505" spans="1:5">
      <c r="A505" s="187" t="s">
        <v>572</v>
      </c>
      <c r="B505" s="189">
        <v>300000000</v>
      </c>
      <c r="C505" s="184"/>
      <c r="D505" s="185"/>
      <c r="E505" s="185"/>
    </row>
    <row r="506" spans="1:5">
      <c r="A506" s="188" t="s">
        <v>2267</v>
      </c>
      <c r="B506" s="190">
        <v>300000000</v>
      </c>
      <c r="C506" s="184"/>
      <c r="D506" s="185"/>
      <c r="E506" s="185"/>
    </row>
    <row r="507" spans="1:5">
      <c r="A507" s="187" t="s">
        <v>573</v>
      </c>
      <c r="B507" s="189">
        <v>1500000000</v>
      </c>
      <c r="C507" s="184"/>
      <c r="D507" s="185"/>
      <c r="E507" s="185"/>
    </row>
    <row r="508" spans="1:5">
      <c r="A508" s="188" t="s">
        <v>2251</v>
      </c>
      <c r="B508" s="190">
        <v>1500000000</v>
      </c>
      <c r="C508" s="184"/>
      <c r="D508" s="185"/>
      <c r="E508" s="185"/>
    </row>
    <row r="509" spans="1:5">
      <c r="A509" s="187" t="s">
        <v>574</v>
      </c>
      <c r="B509" s="189">
        <v>1500000000</v>
      </c>
      <c r="C509" s="184"/>
      <c r="D509" s="185"/>
      <c r="E509" s="185"/>
    </row>
    <row r="510" spans="1:5">
      <c r="A510" s="188" t="s">
        <v>2251</v>
      </c>
      <c r="B510" s="190">
        <v>1500000000</v>
      </c>
      <c r="C510" s="184"/>
      <c r="D510" s="185"/>
      <c r="E510" s="185"/>
    </row>
    <row r="511" spans="1:5">
      <c r="A511" s="187" t="s">
        <v>575</v>
      </c>
      <c r="B511" s="189">
        <v>1500000000</v>
      </c>
      <c r="C511" s="184"/>
      <c r="D511" s="185"/>
      <c r="E511" s="185"/>
    </row>
    <row r="512" spans="1:5">
      <c r="A512" s="188" t="s">
        <v>2251</v>
      </c>
      <c r="B512" s="190">
        <v>1500000000</v>
      </c>
      <c r="C512" s="184"/>
      <c r="D512" s="185"/>
      <c r="E512" s="185"/>
    </row>
    <row r="513" spans="1:5">
      <c r="A513" s="187" t="s">
        <v>576</v>
      </c>
      <c r="B513" s="189">
        <v>1500000000</v>
      </c>
      <c r="C513" s="184"/>
      <c r="D513" s="185"/>
      <c r="E513" s="185"/>
    </row>
    <row r="514" spans="1:5">
      <c r="A514" s="188" t="s">
        <v>2251</v>
      </c>
      <c r="B514" s="190">
        <v>1500000000</v>
      </c>
      <c r="C514" s="184"/>
      <c r="D514" s="185"/>
      <c r="E514" s="185"/>
    </row>
    <row r="515" spans="1:5">
      <c r="A515" s="187" t="s">
        <v>577</v>
      </c>
      <c r="B515" s="189">
        <v>540000000</v>
      </c>
      <c r="C515" s="184"/>
      <c r="D515" s="185"/>
      <c r="E515" s="185"/>
    </row>
    <row r="516" spans="1:5">
      <c r="A516" s="188" t="s">
        <v>2274</v>
      </c>
      <c r="B516" s="190">
        <v>540000000</v>
      </c>
      <c r="C516" s="184"/>
      <c r="D516" s="185"/>
      <c r="E516" s="185"/>
    </row>
    <row r="517" spans="1:5">
      <c r="A517" s="187" t="s">
        <v>578</v>
      </c>
      <c r="B517" s="189">
        <v>1410000000</v>
      </c>
      <c r="C517" s="184"/>
      <c r="D517" s="185"/>
      <c r="E517" s="185"/>
    </row>
    <row r="518" spans="1:5">
      <c r="A518" s="188" t="s">
        <v>2274</v>
      </c>
      <c r="B518" s="190">
        <v>1410000000</v>
      </c>
      <c r="C518" s="184"/>
      <c r="D518" s="185"/>
      <c r="E518" s="185"/>
    </row>
    <row r="519" spans="1:5">
      <c r="A519" s="187" t="s">
        <v>2380</v>
      </c>
      <c r="B519" s="189">
        <v>453088594</v>
      </c>
      <c r="C519" s="184"/>
      <c r="D519" s="185"/>
      <c r="E519" s="185"/>
    </row>
    <row r="520" spans="1:5">
      <c r="A520" s="188" t="s">
        <v>2242</v>
      </c>
      <c r="B520" s="190">
        <v>453088594</v>
      </c>
      <c r="C520" s="184"/>
      <c r="D520" s="185"/>
      <c r="E520" s="185"/>
    </row>
    <row r="521" spans="1:5">
      <c r="A521" s="188" t="s">
        <v>2256</v>
      </c>
      <c r="B521" s="191"/>
      <c r="C521" s="184"/>
      <c r="D521" s="185"/>
      <c r="E521" s="185"/>
    </row>
    <row r="522" spans="1:5">
      <c r="A522" s="186" t="s">
        <v>2381</v>
      </c>
      <c r="B522" s="185">
        <v>1740000000</v>
      </c>
      <c r="C522" s="184"/>
      <c r="D522" s="185"/>
      <c r="E522" s="185"/>
    </row>
    <row r="523" spans="1:5">
      <c r="A523" s="187" t="s">
        <v>2382</v>
      </c>
      <c r="B523" s="189">
        <v>1740000000</v>
      </c>
      <c r="C523" s="184"/>
      <c r="D523" s="185"/>
      <c r="E523" s="185"/>
    </row>
    <row r="524" spans="1:5">
      <c r="A524" s="188" t="s">
        <v>2242</v>
      </c>
      <c r="B524" s="190">
        <v>580000000</v>
      </c>
      <c r="C524" s="184"/>
      <c r="D524" s="185"/>
      <c r="E524" s="185"/>
    </row>
    <row r="525" spans="1:5">
      <c r="A525" s="188" t="s">
        <v>2236</v>
      </c>
      <c r="B525" s="190">
        <v>1160000000</v>
      </c>
      <c r="C525" s="184"/>
      <c r="D525" s="185"/>
      <c r="E525" s="185"/>
    </row>
    <row r="526" spans="1:5">
      <c r="A526" s="186" t="s">
        <v>579</v>
      </c>
      <c r="B526" s="185">
        <v>134343200</v>
      </c>
      <c r="C526" s="184"/>
      <c r="D526" s="185"/>
      <c r="E526" s="185"/>
    </row>
    <row r="527" spans="1:5">
      <c r="A527" s="187" t="s">
        <v>580</v>
      </c>
      <c r="B527" s="189">
        <v>46460000</v>
      </c>
      <c r="C527" s="184"/>
      <c r="D527" s="185"/>
      <c r="E527" s="185"/>
    </row>
    <row r="528" spans="1:5">
      <c r="A528" s="188" t="s">
        <v>2270</v>
      </c>
      <c r="B528" s="190">
        <v>46460000</v>
      </c>
      <c r="C528" s="184"/>
      <c r="D528" s="185"/>
      <c r="E528" s="185"/>
    </row>
    <row r="529" spans="1:5">
      <c r="A529" s="188" t="s">
        <v>2261</v>
      </c>
      <c r="B529" s="191"/>
      <c r="C529" s="184"/>
      <c r="D529" s="185"/>
      <c r="E529" s="185"/>
    </row>
    <row r="530" spans="1:5">
      <c r="A530" s="187" t="s">
        <v>1718</v>
      </c>
      <c r="B530" s="189">
        <v>44440000</v>
      </c>
      <c r="C530" s="184"/>
      <c r="D530" s="185"/>
      <c r="E530" s="185"/>
    </row>
    <row r="531" spans="1:5">
      <c r="A531" s="188" t="s">
        <v>2276</v>
      </c>
      <c r="B531" s="190">
        <v>44440000</v>
      </c>
      <c r="C531" s="184"/>
      <c r="D531" s="185"/>
      <c r="E531" s="185"/>
    </row>
    <row r="532" spans="1:5">
      <c r="A532" s="188" t="s">
        <v>2277</v>
      </c>
      <c r="B532" s="191"/>
      <c r="C532" s="184"/>
      <c r="D532" s="185"/>
      <c r="E532" s="185"/>
    </row>
    <row r="533" spans="1:5">
      <c r="A533" s="187" t="s">
        <v>2383</v>
      </c>
      <c r="B533" s="189">
        <v>43443200</v>
      </c>
      <c r="C533" s="184"/>
      <c r="D533" s="185"/>
      <c r="E533" s="185"/>
    </row>
    <row r="534" spans="1:5">
      <c r="A534" s="188" t="s">
        <v>2283</v>
      </c>
      <c r="B534" s="190">
        <v>43443200</v>
      </c>
      <c r="C534" s="184"/>
      <c r="D534" s="185"/>
      <c r="E534" s="185"/>
    </row>
    <row r="535" spans="1:5">
      <c r="A535" s="188" t="s">
        <v>2256</v>
      </c>
      <c r="B535" s="191"/>
      <c r="C535" s="184"/>
      <c r="D535" s="185"/>
      <c r="E535" s="185"/>
    </row>
    <row r="536" spans="1:5">
      <c r="A536" s="186" t="s">
        <v>2384</v>
      </c>
      <c r="B536" s="185">
        <v>5196000</v>
      </c>
      <c r="C536" s="184"/>
      <c r="D536" s="185"/>
      <c r="E536" s="185"/>
    </row>
    <row r="537" spans="1:5">
      <c r="A537" s="187" t="s">
        <v>2385</v>
      </c>
      <c r="B537" s="189">
        <v>5196000</v>
      </c>
      <c r="C537" s="184"/>
      <c r="D537" s="185"/>
      <c r="E537" s="185"/>
    </row>
    <row r="538" spans="1:5">
      <c r="A538" s="188" t="s">
        <v>2258</v>
      </c>
      <c r="B538" s="190">
        <v>5196000</v>
      </c>
      <c r="C538" s="184"/>
      <c r="D538" s="185"/>
      <c r="E538" s="185"/>
    </row>
    <row r="539" spans="1:5">
      <c r="A539" s="188" t="s">
        <v>2236</v>
      </c>
      <c r="B539" s="191"/>
      <c r="C539" s="184"/>
      <c r="D539" s="185"/>
      <c r="E539" s="185"/>
    </row>
    <row r="540" spans="1:5">
      <c r="A540" s="186" t="s">
        <v>581</v>
      </c>
      <c r="B540" s="185">
        <v>117600</v>
      </c>
      <c r="C540" s="184"/>
      <c r="D540" s="185"/>
      <c r="E540" s="185"/>
    </row>
    <row r="541" spans="1:5">
      <c r="A541" s="187" t="s">
        <v>582</v>
      </c>
      <c r="B541" s="189">
        <v>117600</v>
      </c>
      <c r="C541" s="184"/>
      <c r="D541" s="185"/>
      <c r="E541" s="185"/>
    </row>
    <row r="542" spans="1:5">
      <c r="A542" s="188" t="s">
        <v>2274</v>
      </c>
      <c r="B542" s="190">
        <v>117600</v>
      </c>
      <c r="C542" s="184"/>
      <c r="D542" s="185"/>
      <c r="E542" s="185"/>
    </row>
    <row r="543" spans="1:5">
      <c r="A543" s="188" t="s">
        <v>2275</v>
      </c>
      <c r="B543" s="191"/>
      <c r="C543" s="184"/>
      <c r="D543" s="185"/>
      <c r="E543" s="185"/>
    </row>
    <row r="544" spans="1:5">
      <c r="A544" s="186" t="s">
        <v>583</v>
      </c>
      <c r="B544" s="185">
        <v>732500</v>
      </c>
      <c r="C544" s="184"/>
      <c r="D544" s="185"/>
      <c r="E544" s="185"/>
    </row>
    <row r="545" spans="1:5">
      <c r="A545" s="187" t="s">
        <v>584</v>
      </c>
      <c r="B545" s="189">
        <v>115000</v>
      </c>
      <c r="C545" s="184"/>
      <c r="D545" s="185"/>
      <c r="E545" s="185"/>
    </row>
    <row r="546" spans="1:5">
      <c r="A546" s="188" t="s">
        <v>2358</v>
      </c>
      <c r="B546" s="190">
        <v>115000</v>
      </c>
      <c r="C546" s="184"/>
      <c r="D546" s="185"/>
      <c r="E546" s="185"/>
    </row>
    <row r="547" spans="1:5">
      <c r="A547" s="188" t="s">
        <v>2262</v>
      </c>
      <c r="B547" s="191"/>
      <c r="C547" s="184"/>
      <c r="D547" s="185"/>
      <c r="E547" s="185"/>
    </row>
    <row r="548" spans="1:5">
      <c r="A548" s="187" t="s">
        <v>585</v>
      </c>
      <c r="B548" s="189">
        <v>617500</v>
      </c>
      <c r="C548" s="184"/>
      <c r="D548" s="185"/>
      <c r="E548" s="185"/>
    </row>
    <row r="549" spans="1:5">
      <c r="A549" s="188" t="s">
        <v>2358</v>
      </c>
      <c r="B549" s="190">
        <v>617500</v>
      </c>
      <c r="C549" s="184"/>
      <c r="D549" s="185"/>
      <c r="E549" s="185"/>
    </row>
    <row r="550" spans="1:5">
      <c r="A550" s="188" t="s">
        <v>2262</v>
      </c>
      <c r="B550" s="191"/>
      <c r="C550" s="184"/>
      <c r="D550" s="185"/>
      <c r="E550" s="185"/>
    </row>
    <row r="551" spans="1:5">
      <c r="A551" s="186" t="s">
        <v>2386</v>
      </c>
      <c r="B551" s="185">
        <v>197555000</v>
      </c>
      <c r="C551" s="184"/>
      <c r="D551" s="185"/>
      <c r="E551" s="185"/>
    </row>
    <row r="552" spans="1:5">
      <c r="A552" s="187" t="s">
        <v>2387</v>
      </c>
      <c r="B552" s="189">
        <v>197555000</v>
      </c>
      <c r="C552" s="184"/>
      <c r="D552" s="185"/>
      <c r="E552" s="185"/>
    </row>
    <row r="553" spans="1:5">
      <c r="A553" s="188" t="s">
        <v>2282</v>
      </c>
      <c r="B553" s="190">
        <v>76288000</v>
      </c>
      <c r="C553" s="184"/>
      <c r="D553" s="185"/>
      <c r="E553" s="185"/>
    </row>
    <row r="554" spans="1:5">
      <c r="A554" s="188" t="s">
        <v>2242</v>
      </c>
      <c r="B554" s="190">
        <v>52080000</v>
      </c>
      <c r="C554" s="184"/>
      <c r="D554" s="185"/>
      <c r="E554" s="185"/>
    </row>
    <row r="555" spans="1:5">
      <c r="A555" s="188" t="s">
        <v>2245</v>
      </c>
      <c r="B555" s="190">
        <v>39760000</v>
      </c>
      <c r="C555" s="184"/>
      <c r="D555" s="185"/>
      <c r="E555" s="185"/>
    </row>
    <row r="556" spans="1:5">
      <c r="A556" s="188" t="s">
        <v>2283</v>
      </c>
      <c r="B556" s="190">
        <v>25948000</v>
      </c>
      <c r="C556" s="184"/>
      <c r="D556" s="185"/>
      <c r="E556" s="185"/>
    </row>
    <row r="557" spans="1:5">
      <c r="A557" s="188" t="s">
        <v>2256</v>
      </c>
      <c r="B557" s="190">
        <v>3479000</v>
      </c>
      <c r="C557" s="184"/>
      <c r="D557" s="185"/>
      <c r="E557" s="185"/>
    </row>
    <row r="558" spans="1:5">
      <c r="A558" s="186" t="s">
        <v>1719</v>
      </c>
      <c r="B558" s="185">
        <v>11200000</v>
      </c>
      <c r="C558" s="184"/>
      <c r="D558" s="185"/>
      <c r="E558" s="185"/>
    </row>
    <row r="559" spans="1:5">
      <c r="A559" s="187" t="s">
        <v>1720</v>
      </c>
      <c r="B559" s="189">
        <v>11200000</v>
      </c>
      <c r="C559" s="184"/>
      <c r="D559" s="185"/>
      <c r="E559" s="185"/>
    </row>
    <row r="560" spans="1:5">
      <c r="A560" s="188" t="s">
        <v>2279</v>
      </c>
      <c r="B560" s="190">
        <v>11200000</v>
      </c>
      <c r="C560" s="184"/>
      <c r="D560" s="185"/>
      <c r="E560" s="185"/>
    </row>
    <row r="561" spans="1:5">
      <c r="A561" s="188" t="s">
        <v>2246</v>
      </c>
      <c r="B561" s="191"/>
      <c r="C561" s="184"/>
      <c r="D561" s="185"/>
      <c r="E561" s="185"/>
    </row>
    <row r="562" spans="1:5">
      <c r="A562" s="186" t="s">
        <v>2388</v>
      </c>
      <c r="B562" s="185">
        <v>10393600</v>
      </c>
      <c r="C562" s="184"/>
      <c r="D562" s="185"/>
      <c r="E562" s="185"/>
    </row>
    <row r="563" spans="1:5">
      <c r="A563" s="187" t="s">
        <v>2389</v>
      </c>
      <c r="B563" s="189">
        <v>10393600</v>
      </c>
      <c r="C563" s="184"/>
      <c r="D563" s="185"/>
      <c r="E563" s="185"/>
    </row>
    <row r="564" spans="1:5">
      <c r="A564" s="188" t="s">
        <v>2245</v>
      </c>
      <c r="B564" s="190">
        <v>10393600</v>
      </c>
      <c r="C564" s="184"/>
      <c r="D564" s="185"/>
      <c r="E564" s="185"/>
    </row>
    <row r="565" spans="1:5">
      <c r="A565" s="186" t="s">
        <v>586</v>
      </c>
      <c r="B565" s="185">
        <v>6604400</v>
      </c>
      <c r="C565" s="184"/>
      <c r="D565" s="185"/>
      <c r="E565" s="185"/>
    </row>
    <row r="566" spans="1:5">
      <c r="A566" s="187" t="s">
        <v>587</v>
      </c>
      <c r="B566" s="189">
        <v>5104400</v>
      </c>
      <c r="C566" s="184"/>
      <c r="D566" s="185"/>
      <c r="E566" s="185"/>
    </row>
    <row r="567" spans="1:5">
      <c r="A567" s="188" t="s">
        <v>2265</v>
      </c>
      <c r="B567" s="190">
        <v>5104400</v>
      </c>
      <c r="C567" s="184"/>
      <c r="D567" s="185"/>
      <c r="E567" s="185"/>
    </row>
    <row r="568" spans="1:5">
      <c r="A568" s="187" t="s">
        <v>588</v>
      </c>
      <c r="B568" s="189">
        <v>1500000</v>
      </c>
      <c r="C568" s="184"/>
      <c r="D568" s="185"/>
      <c r="E568" s="185"/>
    </row>
    <row r="569" spans="1:5">
      <c r="A569" s="188" t="s">
        <v>2251</v>
      </c>
      <c r="B569" s="190">
        <v>1500000</v>
      </c>
      <c r="C569" s="184"/>
      <c r="D569" s="185"/>
      <c r="E569" s="185"/>
    </row>
    <row r="570" spans="1:5">
      <c r="A570" s="186" t="s">
        <v>589</v>
      </c>
      <c r="B570" s="185">
        <v>29000000</v>
      </c>
      <c r="C570" s="184"/>
      <c r="D570" s="185"/>
      <c r="E570" s="185"/>
    </row>
    <row r="571" spans="1:5">
      <c r="A571" s="187" t="s">
        <v>590</v>
      </c>
      <c r="B571" s="189">
        <v>29000000</v>
      </c>
      <c r="C571" s="184"/>
      <c r="D571" s="185"/>
      <c r="E571" s="185"/>
    </row>
    <row r="572" spans="1:5">
      <c r="A572" s="188" t="s">
        <v>2273</v>
      </c>
      <c r="B572" s="190">
        <v>29000000</v>
      </c>
      <c r="C572" s="184"/>
      <c r="D572" s="185"/>
      <c r="E572" s="185"/>
    </row>
    <row r="573" spans="1:5">
      <c r="A573" s="186" t="s">
        <v>1721</v>
      </c>
      <c r="B573" s="185">
        <v>1100000</v>
      </c>
      <c r="C573" s="184"/>
      <c r="D573" s="185"/>
      <c r="E573" s="185"/>
    </row>
    <row r="574" spans="1:5">
      <c r="A574" s="187" t="s">
        <v>1722</v>
      </c>
      <c r="B574" s="189">
        <v>1100000</v>
      </c>
      <c r="C574" s="184"/>
      <c r="D574" s="185"/>
      <c r="E574" s="185"/>
    </row>
    <row r="575" spans="1:5">
      <c r="A575" s="188" t="s">
        <v>2277</v>
      </c>
      <c r="B575" s="190">
        <v>1100000</v>
      </c>
      <c r="C575" s="184"/>
      <c r="D575" s="185"/>
      <c r="E575" s="185"/>
    </row>
    <row r="576" spans="1:5">
      <c r="A576" s="186" t="s">
        <v>2390</v>
      </c>
      <c r="B576" s="185">
        <v>21115000</v>
      </c>
      <c r="C576" s="184"/>
      <c r="D576" s="185"/>
      <c r="E576" s="185"/>
    </row>
    <row r="577" spans="1:5">
      <c r="A577" s="187" t="s">
        <v>2391</v>
      </c>
      <c r="B577" s="189">
        <v>21115000</v>
      </c>
      <c r="C577" s="184"/>
      <c r="D577" s="185"/>
      <c r="E577" s="185"/>
    </row>
    <row r="578" spans="1:5">
      <c r="A578" s="188" t="s">
        <v>2282</v>
      </c>
      <c r="B578" s="190">
        <v>21115000</v>
      </c>
      <c r="C578" s="184"/>
      <c r="D578" s="185"/>
      <c r="E578" s="185"/>
    </row>
    <row r="579" spans="1:5">
      <c r="A579" s="188" t="s">
        <v>2242</v>
      </c>
      <c r="B579" s="191"/>
      <c r="C579" s="184"/>
      <c r="D579" s="185"/>
      <c r="E579" s="185"/>
    </row>
    <row r="580" spans="1:5">
      <c r="A580" s="186" t="s">
        <v>2392</v>
      </c>
      <c r="B580" s="185">
        <v>3400000</v>
      </c>
      <c r="C580" s="184"/>
      <c r="D580" s="185"/>
      <c r="E580" s="185"/>
    </row>
    <row r="581" spans="1:5">
      <c r="A581" s="187" t="s">
        <v>2393</v>
      </c>
      <c r="B581" s="189">
        <v>3400000</v>
      </c>
      <c r="C581" s="184"/>
      <c r="D581" s="185"/>
      <c r="E581" s="185"/>
    </row>
    <row r="582" spans="1:5">
      <c r="A582" s="188" t="s">
        <v>2249</v>
      </c>
      <c r="B582" s="190">
        <v>3400000</v>
      </c>
      <c r="C582" s="184"/>
      <c r="D582" s="185"/>
      <c r="E582" s="185"/>
    </row>
    <row r="583" spans="1:5">
      <c r="A583" s="186" t="s">
        <v>2394</v>
      </c>
      <c r="B583" s="185">
        <v>8670000</v>
      </c>
      <c r="C583" s="184"/>
      <c r="D583" s="185"/>
      <c r="E583" s="185"/>
    </row>
    <row r="584" spans="1:5">
      <c r="A584" s="187" t="s">
        <v>2395</v>
      </c>
      <c r="B584" s="189">
        <v>8670000</v>
      </c>
      <c r="C584" s="184"/>
      <c r="D584" s="185"/>
      <c r="E584" s="185"/>
    </row>
    <row r="585" spans="1:5">
      <c r="A585" s="188" t="s">
        <v>2284</v>
      </c>
      <c r="B585" s="190">
        <v>8670000</v>
      </c>
      <c r="C585" s="184"/>
      <c r="D585" s="185"/>
      <c r="E585" s="185"/>
    </row>
    <row r="586" spans="1:5">
      <c r="A586" s="186" t="s">
        <v>2396</v>
      </c>
      <c r="B586" s="185">
        <v>3489416</v>
      </c>
      <c r="C586" s="184"/>
      <c r="D586" s="185"/>
      <c r="E586" s="185"/>
    </row>
    <row r="587" spans="1:5">
      <c r="A587" s="187" t="s">
        <v>2397</v>
      </c>
      <c r="B587" s="189">
        <v>3489416</v>
      </c>
      <c r="C587" s="184"/>
      <c r="D587" s="185"/>
      <c r="E587" s="185"/>
    </row>
    <row r="588" spans="1:5">
      <c r="A588" s="188" t="s">
        <v>2245</v>
      </c>
      <c r="B588" s="190">
        <v>3489416</v>
      </c>
      <c r="C588" s="184"/>
      <c r="D588" s="185"/>
      <c r="E588" s="185"/>
    </row>
    <row r="589" spans="1:5">
      <c r="A589" s="188" t="s">
        <v>2283</v>
      </c>
      <c r="B589" s="191"/>
      <c r="C589" s="184"/>
      <c r="D589" s="185"/>
      <c r="E589" s="185"/>
    </row>
    <row r="590" spans="1:5">
      <c r="A590" s="186" t="s">
        <v>591</v>
      </c>
      <c r="B590" s="185">
        <v>1676040</v>
      </c>
      <c r="C590" s="184"/>
      <c r="D590" s="185"/>
      <c r="E590" s="185"/>
    </row>
    <row r="591" spans="1:5">
      <c r="A591" s="187" t="s">
        <v>592</v>
      </c>
      <c r="B591" s="189">
        <v>1676040</v>
      </c>
      <c r="C591" s="184"/>
      <c r="D591" s="185"/>
      <c r="E591" s="185"/>
    </row>
    <row r="592" spans="1:5">
      <c r="A592" s="188" t="s">
        <v>2261</v>
      </c>
      <c r="B592" s="190">
        <v>1676040</v>
      </c>
      <c r="C592" s="184"/>
      <c r="D592" s="185"/>
      <c r="E592" s="185"/>
    </row>
    <row r="593" spans="1:5">
      <c r="A593" s="186" t="s">
        <v>1723</v>
      </c>
      <c r="B593" s="185">
        <v>20607500.07</v>
      </c>
      <c r="C593" s="184"/>
      <c r="D593" s="185"/>
      <c r="E593" s="185"/>
    </row>
    <row r="594" spans="1:5">
      <c r="A594" s="187" t="s">
        <v>1724</v>
      </c>
      <c r="B594" s="189">
        <v>20607500.07</v>
      </c>
      <c r="C594" s="184"/>
      <c r="D594" s="185"/>
      <c r="E594" s="185"/>
    </row>
    <row r="595" spans="1:5">
      <c r="A595" s="188" t="s">
        <v>2277</v>
      </c>
      <c r="B595" s="190">
        <v>20607500.07</v>
      </c>
      <c r="C595" s="184"/>
      <c r="D595" s="185"/>
      <c r="E595" s="185"/>
    </row>
    <row r="596" spans="1:5">
      <c r="A596" s="186" t="s">
        <v>1725</v>
      </c>
      <c r="B596" s="185">
        <v>54884480</v>
      </c>
      <c r="C596" s="184"/>
      <c r="D596" s="185"/>
      <c r="E596" s="185"/>
    </row>
    <row r="597" spans="1:5">
      <c r="A597" s="187" t="s">
        <v>1726</v>
      </c>
      <c r="B597" s="189">
        <v>30172800</v>
      </c>
      <c r="C597" s="184"/>
      <c r="D597" s="185"/>
      <c r="E597" s="185"/>
    </row>
    <row r="598" spans="1:5">
      <c r="A598" s="188" t="s">
        <v>2240</v>
      </c>
      <c r="B598" s="190">
        <v>30172800</v>
      </c>
      <c r="C598" s="184"/>
      <c r="D598" s="185"/>
      <c r="E598" s="185"/>
    </row>
    <row r="599" spans="1:5">
      <c r="A599" s="187" t="s">
        <v>1727</v>
      </c>
      <c r="B599" s="189">
        <v>24711680</v>
      </c>
      <c r="C599" s="184"/>
      <c r="D599" s="185"/>
      <c r="E599" s="185"/>
    </row>
    <row r="600" spans="1:5">
      <c r="A600" s="188" t="s">
        <v>2277</v>
      </c>
      <c r="B600" s="190">
        <v>24711680</v>
      </c>
      <c r="C600" s="184"/>
      <c r="D600" s="185"/>
      <c r="E600" s="185"/>
    </row>
    <row r="601" spans="1:5">
      <c r="A601" s="186" t="s">
        <v>2398</v>
      </c>
      <c r="B601" s="185">
        <v>1983200</v>
      </c>
      <c r="C601" s="184"/>
      <c r="D601" s="185"/>
      <c r="E601" s="185"/>
    </row>
    <row r="602" spans="1:5">
      <c r="A602" s="187" t="s">
        <v>2399</v>
      </c>
      <c r="B602" s="189">
        <v>1983200</v>
      </c>
      <c r="C602" s="184"/>
      <c r="D602" s="185"/>
      <c r="E602" s="185"/>
    </row>
    <row r="603" spans="1:5">
      <c r="A603" s="188" t="s">
        <v>2284</v>
      </c>
      <c r="B603" s="190">
        <v>1983200</v>
      </c>
      <c r="C603" s="184"/>
      <c r="D603" s="185"/>
      <c r="E603" s="185"/>
    </row>
    <row r="604" spans="1:5">
      <c r="A604" s="186" t="s">
        <v>1728</v>
      </c>
      <c r="B604" s="185">
        <v>1800000</v>
      </c>
      <c r="C604" s="184"/>
      <c r="D604" s="185"/>
      <c r="E604" s="185"/>
    </row>
    <row r="605" spans="1:5">
      <c r="A605" s="187" t="s">
        <v>1729</v>
      </c>
      <c r="B605" s="189">
        <v>1800000</v>
      </c>
      <c r="C605" s="184"/>
      <c r="D605" s="185"/>
      <c r="E605" s="185"/>
    </row>
    <row r="606" spans="1:5">
      <c r="A606" s="188" t="s">
        <v>2281</v>
      </c>
      <c r="B606" s="190">
        <v>1800000</v>
      </c>
      <c r="C606" s="184"/>
      <c r="D606" s="185"/>
      <c r="E606" s="185"/>
    </row>
    <row r="607" spans="1:5">
      <c r="A607" s="188" t="s">
        <v>2240</v>
      </c>
      <c r="B607" s="191"/>
      <c r="C607" s="184"/>
      <c r="D607" s="185"/>
      <c r="E607" s="185"/>
    </row>
    <row r="608" spans="1:5">
      <c r="A608" s="186" t="s">
        <v>593</v>
      </c>
      <c r="B608" s="185">
        <v>7100000</v>
      </c>
      <c r="C608" s="184"/>
      <c r="D608" s="185"/>
      <c r="E608" s="185"/>
    </row>
    <row r="609" spans="1:5">
      <c r="A609" s="187" t="s">
        <v>594</v>
      </c>
      <c r="B609" s="189">
        <v>7100000</v>
      </c>
      <c r="C609" s="184"/>
      <c r="D609" s="185"/>
      <c r="E609" s="185"/>
    </row>
    <row r="610" spans="1:5">
      <c r="A610" s="188" t="s">
        <v>2275</v>
      </c>
      <c r="B610" s="190">
        <v>7100000</v>
      </c>
      <c r="C610" s="184"/>
      <c r="D610" s="185"/>
      <c r="E610" s="185"/>
    </row>
    <row r="611" spans="1:5">
      <c r="A611" s="186" t="s">
        <v>466</v>
      </c>
      <c r="B611" s="185">
        <v>70224146</v>
      </c>
      <c r="C611" s="184"/>
      <c r="D611" s="185"/>
      <c r="E611" s="185"/>
    </row>
    <row r="612" spans="1:5">
      <c r="A612" s="187" t="s">
        <v>595</v>
      </c>
      <c r="B612" s="189">
        <v>70224146</v>
      </c>
      <c r="C612" s="184"/>
      <c r="D612" s="185"/>
      <c r="E612" s="185"/>
    </row>
    <row r="613" spans="1:5">
      <c r="A613" s="188" t="s">
        <v>2268</v>
      </c>
      <c r="B613" s="190">
        <v>70224146</v>
      </c>
      <c r="C613" s="184"/>
      <c r="D613" s="185"/>
      <c r="E613" s="185"/>
    </row>
    <row r="614" spans="1:5">
      <c r="A614" s="186" t="s">
        <v>596</v>
      </c>
      <c r="B614" s="185">
        <v>63496000</v>
      </c>
      <c r="C614" s="184"/>
      <c r="D614" s="185"/>
      <c r="E614" s="185"/>
    </row>
    <row r="615" spans="1:5">
      <c r="A615" s="187" t="s">
        <v>597</v>
      </c>
      <c r="B615" s="189">
        <v>4116000</v>
      </c>
      <c r="C615" s="184"/>
      <c r="D615" s="185"/>
      <c r="E615" s="185"/>
    </row>
    <row r="616" spans="1:5">
      <c r="A616" s="188" t="s">
        <v>2267</v>
      </c>
      <c r="B616" s="190">
        <v>4116000</v>
      </c>
      <c r="C616" s="184"/>
      <c r="D616" s="185"/>
      <c r="E616" s="185"/>
    </row>
    <row r="617" spans="1:5">
      <c r="A617" s="188" t="s">
        <v>2268</v>
      </c>
      <c r="B617" s="191"/>
      <c r="C617" s="184"/>
      <c r="D617" s="185"/>
      <c r="E617" s="185"/>
    </row>
    <row r="618" spans="1:5">
      <c r="A618" s="187" t="s">
        <v>1730</v>
      </c>
      <c r="B618" s="189">
        <v>1995000</v>
      </c>
      <c r="C618" s="184"/>
      <c r="D618" s="185"/>
      <c r="E618" s="185"/>
    </row>
    <row r="619" spans="1:5">
      <c r="A619" s="188" t="s">
        <v>2246</v>
      </c>
      <c r="B619" s="190">
        <v>1995000</v>
      </c>
      <c r="C619" s="184"/>
      <c r="D619" s="185"/>
      <c r="E619" s="185"/>
    </row>
    <row r="620" spans="1:5">
      <c r="A620" s="187" t="s">
        <v>598</v>
      </c>
      <c r="B620" s="189">
        <v>511000</v>
      </c>
      <c r="C620" s="184"/>
      <c r="D620" s="185"/>
      <c r="E620" s="185"/>
    </row>
    <row r="621" spans="1:5">
      <c r="A621" s="188" t="s">
        <v>2264</v>
      </c>
      <c r="B621" s="190">
        <v>511000</v>
      </c>
      <c r="C621" s="184"/>
      <c r="D621" s="185"/>
      <c r="E621" s="185"/>
    </row>
    <row r="622" spans="1:5">
      <c r="A622" s="187" t="s">
        <v>2400</v>
      </c>
      <c r="B622" s="189">
        <v>56874000</v>
      </c>
      <c r="C622" s="184"/>
      <c r="D622" s="185"/>
      <c r="E622" s="185"/>
    </row>
    <row r="623" spans="1:5">
      <c r="A623" s="188" t="s">
        <v>2245</v>
      </c>
      <c r="B623" s="190">
        <v>52035600</v>
      </c>
      <c r="C623" s="184"/>
      <c r="D623" s="185"/>
      <c r="E623" s="185"/>
    </row>
    <row r="624" spans="1:5">
      <c r="A624" s="188" t="s">
        <v>2256</v>
      </c>
      <c r="B624" s="190">
        <v>4838400</v>
      </c>
      <c r="C624" s="184"/>
      <c r="D624" s="185"/>
      <c r="E624" s="185"/>
    </row>
    <row r="625" spans="1:5">
      <c r="A625" s="186" t="s">
        <v>599</v>
      </c>
      <c r="B625" s="185">
        <v>1041600</v>
      </c>
      <c r="C625" s="184"/>
      <c r="D625" s="185"/>
      <c r="E625" s="185"/>
    </row>
    <row r="626" spans="1:5">
      <c r="A626" s="187" t="s">
        <v>600</v>
      </c>
      <c r="B626" s="189">
        <v>1041600</v>
      </c>
      <c r="C626" s="184"/>
      <c r="D626" s="185"/>
      <c r="E626" s="185"/>
    </row>
    <row r="627" spans="1:5">
      <c r="A627" s="188" t="s">
        <v>2261</v>
      </c>
      <c r="B627" s="190">
        <v>1041600</v>
      </c>
      <c r="C627" s="184"/>
      <c r="D627" s="185"/>
      <c r="E627" s="185"/>
    </row>
    <row r="628" spans="1:5">
      <c r="A628" s="186" t="s">
        <v>2401</v>
      </c>
      <c r="B628" s="185">
        <v>44077001</v>
      </c>
      <c r="C628" s="184"/>
      <c r="D628" s="185"/>
      <c r="E628" s="185"/>
    </row>
    <row r="629" spans="1:5">
      <c r="A629" s="187" t="s">
        <v>2402</v>
      </c>
      <c r="B629" s="189">
        <v>44077001</v>
      </c>
      <c r="C629" s="184"/>
      <c r="D629" s="185"/>
      <c r="E629" s="185"/>
    </row>
    <row r="630" spans="1:5">
      <c r="A630" s="188" t="s">
        <v>2249</v>
      </c>
      <c r="B630" s="190">
        <v>44077001</v>
      </c>
      <c r="C630" s="184"/>
      <c r="D630" s="185"/>
      <c r="E630" s="185"/>
    </row>
    <row r="631" spans="1:5">
      <c r="A631" s="186" t="s">
        <v>2403</v>
      </c>
      <c r="B631" s="185">
        <v>404210.69</v>
      </c>
      <c r="C631" s="184"/>
      <c r="D631" s="185"/>
      <c r="E631" s="185"/>
    </row>
    <row r="632" spans="1:5">
      <c r="A632" s="187" t="s">
        <v>2404</v>
      </c>
      <c r="B632" s="189">
        <v>404210.69</v>
      </c>
      <c r="C632" s="184"/>
      <c r="D632" s="185"/>
      <c r="E632" s="185"/>
    </row>
    <row r="633" spans="1:5">
      <c r="A633" s="188" t="s">
        <v>2283</v>
      </c>
      <c r="B633" s="190">
        <v>404210.69</v>
      </c>
      <c r="C633" s="184"/>
      <c r="D633" s="185"/>
      <c r="E633" s="185"/>
    </row>
    <row r="634" spans="1:5">
      <c r="A634" s="186" t="s">
        <v>2405</v>
      </c>
      <c r="B634" s="185">
        <v>6600000</v>
      </c>
      <c r="C634" s="184"/>
      <c r="D634" s="185"/>
      <c r="E634" s="185"/>
    </row>
    <row r="635" spans="1:5">
      <c r="A635" s="187" t="s">
        <v>2406</v>
      </c>
      <c r="B635" s="189">
        <v>6600000</v>
      </c>
      <c r="C635" s="184"/>
      <c r="D635" s="185"/>
      <c r="E635" s="185"/>
    </row>
    <row r="636" spans="1:5">
      <c r="A636" s="188" t="s">
        <v>2284</v>
      </c>
      <c r="B636" s="190">
        <v>6600000</v>
      </c>
      <c r="C636" s="184"/>
      <c r="D636" s="185"/>
      <c r="E636" s="185"/>
    </row>
    <row r="637" spans="1:5">
      <c r="A637" s="186" t="s">
        <v>1731</v>
      </c>
      <c r="B637" s="185">
        <v>3024000</v>
      </c>
      <c r="C637" s="184"/>
      <c r="D637" s="185"/>
      <c r="E637" s="185"/>
    </row>
    <row r="638" spans="1:5">
      <c r="A638" s="187" t="s">
        <v>1732</v>
      </c>
      <c r="B638" s="189">
        <v>3024000</v>
      </c>
      <c r="C638" s="184"/>
      <c r="D638" s="185"/>
      <c r="E638" s="185"/>
    </row>
    <row r="639" spans="1:5">
      <c r="A639" s="188" t="s">
        <v>2246</v>
      </c>
      <c r="B639" s="190">
        <v>3024000</v>
      </c>
      <c r="C639" s="184"/>
      <c r="D639" s="185"/>
      <c r="E639" s="185"/>
    </row>
    <row r="640" spans="1:5">
      <c r="A640" s="186" t="s">
        <v>601</v>
      </c>
      <c r="B640" s="185">
        <v>3035200</v>
      </c>
      <c r="C640" s="184"/>
      <c r="D640" s="185"/>
      <c r="E640" s="185"/>
    </row>
    <row r="641" spans="1:5">
      <c r="A641" s="187" t="s">
        <v>602</v>
      </c>
      <c r="B641" s="189">
        <v>2352000</v>
      </c>
      <c r="C641" s="184"/>
      <c r="D641" s="185"/>
      <c r="E641" s="185"/>
    </row>
    <row r="642" spans="1:5">
      <c r="A642" s="188" t="s">
        <v>2270</v>
      </c>
      <c r="B642" s="190">
        <v>2352000</v>
      </c>
      <c r="C642" s="184"/>
      <c r="D642" s="185"/>
      <c r="E642" s="185"/>
    </row>
    <row r="643" spans="1:5">
      <c r="A643" s="188" t="s">
        <v>2261</v>
      </c>
      <c r="B643" s="191"/>
      <c r="C643" s="184"/>
      <c r="D643" s="185"/>
      <c r="E643" s="185"/>
    </row>
    <row r="644" spans="1:5">
      <c r="A644" s="187" t="s">
        <v>603</v>
      </c>
      <c r="B644" s="189">
        <v>683200</v>
      </c>
      <c r="C644" s="184"/>
      <c r="D644" s="185"/>
      <c r="E644" s="185"/>
    </row>
    <row r="645" spans="1:5">
      <c r="A645" s="188" t="s">
        <v>2272</v>
      </c>
      <c r="B645" s="190">
        <v>683200</v>
      </c>
      <c r="C645" s="184"/>
      <c r="D645" s="185"/>
      <c r="E645" s="185"/>
    </row>
    <row r="646" spans="1:5">
      <c r="A646" s="188" t="s">
        <v>2251</v>
      </c>
      <c r="B646" s="191"/>
      <c r="C646" s="184"/>
      <c r="D646" s="185"/>
      <c r="E646" s="185"/>
    </row>
    <row r="647" spans="1:5">
      <c r="A647" s="186" t="s">
        <v>604</v>
      </c>
      <c r="B647" s="185">
        <v>20825000</v>
      </c>
      <c r="C647" s="184"/>
      <c r="D647" s="185"/>
      <c r="E647" s="185"/>
    </row>
    <row r="648" spans="1:5">
      <c r="A648" s="187" t="s">
        <v>605</v>
      </c>
      <c r="B648" s="189">
        <v>20825000</v>
      </c>
      <c r="C648" s="184"/>
      <c r="D648" s="185"/>
      <c r="E648" s="185"/>
    </row>
    <row r="649" spans="1:5">
      <c r="A649" s="188" t="s">
        <v>2267</v>
      </c>
      <c r="B649" s="190">
        <v>20825000</v>
      </c>
      <c r="C649" s="184"/>
      <c r="D649" s="185"/>
      <c r="E649" s="185"/>
    </row>
    <row r="650" spans="1:5">
      <c r="A650" s="186" t="s">
        <v>606</v>
      </c>
      <c r="B650" s="185">
        <v>1134000</v>
      </c>
      <c r="C650" s="184"/>
      <c r="D650" s="185"/>
      <c r="E650" s="185"/>
    </row>
    <row r="651" spans="1:5">
      <c r="A651" s="187" t="s">
        <v>607</v>
      </c>
      <c r="B651" s="189">
        <v>1134000</v>
      </c>
      <c r="C651" s="184"/>
      <c r="D651" s="185"/>
      <c r="E651" s="185"/>
    </row>
    <row r="652" spans="1:5">
      <c r="A652" s="188" t="s">
        <v>2275</v>
      </c>
      <c r="B652" s="190">
        <v>1134000</v>
      </c>
      <c r="C652" s="184"/>
      <c r="D652" s="185"/>
      <c r="E652" s="185"/>
    </row>
    <row r="653" spans="1:5">
      <c r="A653" s="186" t="s">
        <v>2407</v>
      </c>
      <c r="B653" s="185">
        <v>5413000.04</v>
      </c>
      <c r="C653" s="184"/>
      <c r="D653" s="185"/>
      <c r="E653" s="185"/>
    </row>
    <row r="654" spans="1:5">
      <c r="A654" s="187" t="s">
        <v>2408</v>
      </c>
      <c r="B654" s="189">
        <v>5413000.04</v>
      </c>
      <c r="C654" s="184"/>
      <c r="D654" s="185"/>
      <c r="E654" s="185"/>
    </row>
    <row r="655" spans="1:5">
      <c r="A655" s="188" t="s">
        <v>2256</v>
      </c>
      <c r="B655" s="190">
        <v>3642999.75</v>
      </c>
      <c r="C655" s="184"/>
      <c r="D655" s="185"/>
      <c r="E655" s="185"/>
    </row>
    <row r="656" spans="1:5">
      <c r="A656" s="188" t="s">
        <v>2258</v>
      </c>
      <c r="B656" s="190">
        <v>1770000.29</v>
      </c>
      <c r="C656" s="184"/>
      <c r="D656" s="185"/>
      <c r="E656" s="185"/>
    </row>
    <row r="657" spans="1:5">
      <c r="A657" s="186" t="s">
        <v>608</v>
      </c>
      <c r="B657" s="185">
        <v>22911500</v>
      </c>
      <c r="C657" s="184"/>
      <c r="D657" s="185"/>
      <c r="E657" s="185"/>
    </row>
    <row r="658" spans="1:5">
      <c r="A658" s="187" t="s">
        <v>609</v>
      </c>
      <c r="B658" s="189">
        <v>4876500</v>
      </c>
      <c r="C658" s="184"/>
      <c r="D658" s="185"/>
      <c r="E658" s="185"/>
    </row>
    <row r="659" spans="1:5">
      <c r="A659" s="188" t="s">
        <v>2326</v>
      </c>
      <c r="B659" s="190">
        <v>4876500</v>
      </c>
      <c r="C659" s="184"/>
      <c r="D659" s="185"/>
      <c r="E659" s="185"/>
    </row>
    <row r="660" spans="1:5">
      <c r="A660" s="188" t="s">
        <v>2262</v>
      </c>
      <c r="B660" s="191"/>
      <c r="C660" s="184"/>
      <c r="D660" s="185"/>
      <c r="E660" s="185"/>
    </row>
    <row r="661" spans="1:5">
      <c r="A661" s="187" t="s">
        <v>610</v>
      </c>
      <c r="B661" s="189">
        <v>2270000</v>
      </c>
      <c r="C661" s="184"/>
      <c r="D661" s="185"/>
      <c r="E661" s="185"/>
    </row>
    <row r="662" spans="1:5">
      <c r="A662" s="188" t="s">
        <v>2264</v>
      </c>
      <c r="B662" s="190">
        <v>2270000</v>
      </c>
      <c r="C662" s="184"/>
      <c r="D662" s="185"/>
      <c r="E662" s="185"/>
    </row>
    <row r="663" spans="1:5">
      <c r="A663" s="188" t="s">
        <v>2265</v>
      </c>
      <c r="B663" s="191"/>
      <c r="C663" s="184"/>
      <c r="D663" s="185"/>
      <c r="E663" s="185"/>
    </row>
    <row r="664" spans="1:5">
      <c r="A664" s="187" t="s">
        <v>1733</v>
      </c>
      <c r="B664" s="189">
        <v>1495000</v>
      </c>
      <c r="C664" s="184"/>
      <c r="D664" s="185"/>
      <c r="E664" s="185"/>
    </row>
    <row r="665" spans="1:5">
      <c r="A665" s="188" t="s">
        <v>2276</v>
      </c>
      <c r="B665" s="190">
        <v>1495000</v>
      </c>
      <c r="C665" s="184"/>
      <c r="D665" s="185"/>
      <c r="E665" s="185"/>
    </row>
    <row r="666" spans="1:5">
      <c r="A666" s="188" t="s">
        <v>2277</v>
      </c>
      <c r="B666" s="191"/>
      <c r="C666" s="184"/>
      <c r="D666" s="185"/>
      <c r="E666" s="185"/>
    </row>
    <row r="667" spans="1:5">
      <c r="A667" s="187" t="s">
        <v>2409</v>
      </c>
      <c r="B667" s="189">
        <v>4365000</v>
      </c>
      <c r="C667" s="184"/>
      <c r="D667" s="185"/>
      <c r="E667" s="185"/>
    </row>
    <row r="668" spans="1:5">
      <c r="A668" s="188" t="s">
        <v>2242</v>
      </c>
      <c r="B668" s="190">
        <v>4365000</v>
      </c>
      <c r="C668" s="184"/>
      <c r="D668" s="185"/>
      <c r="E668" s="185"/>
    </row>
    <row r="669" spans="1:5">
      <c r="A669" s="187" t="s">
        <v>2410</v>
      </c>
      <c r="B669" s="189">
        <v>7425000</v>
      </c>
      <c r="C669" s="184"/>
      <c r="D669" s="185"/>
      <c r="E669" s="185"/>
    </row>
    <row r="670" spans="1:5">
      <c r="A670" s="188" t="s">
        <v>2242</v>
      </c>
      <c r="B670" s="190">
        <v>7425000</v>
      </c>
      <c r="C670" s="184"/>
      <c r="D670" s="185"/>
      <c r="E670" s="185"/>
    </row>
    <row r="671" spans="1:5">
      <c r="A671" s="187" t="s">
        <v>2411</v>
      </c>
      <c r="B671" s="189">
        <v>2480000</v>
      </c>
      <c r="C671" s="184"/>
      <c r="D671" s="185"/>
      <c r="E671" s="185"/>
    </row>
    <row r="672" spans="1:5">
      <c r="A672" s="188" t="s">
        <v>2283</v>
      </c>
      <c r="B672" s="190">
        <v>2480000</v>
      </c>
      <c r="C672" s="184"/>
      <c r="D672" s="185"/>
      <c r="E672" s="185"/>
    </row>
    <row r="673" spans="1:5">
      <c r="A673" s="186" t="s">
        <v>2412</v>
      </c>
      <c r="B673" s="185">
        <v>18578801.34</v>
      </c>
      <c r="C673" s="184"/>
      <c r="D673" s="185"/>
      <c r="E673" s="185"/>
    </row>
    <row r="674" spans="1:5">
      <c r="A674" s="187" t="s">
        <v>2413</v>
      </c>
      <c r="B674" s="189">
        <v>18578801.34</v>
      </c>
      <c r="C674" s="184"/>
      <c r="D674" s="185"/>
      <c r="E674" s="185"/>
    </row>
    <row r="675" spans="1:5">
      <c r="A675" s="188" t="s">
        <v>2284</v>
      </c>
      <c r="B675" s="190">
        <v>18578801.34</v>
      </c>
      <c r="C675" s="184"/>
      <c r="D675" s="185"/>
      <c r="E675" s="185"/>
    </row>
    <row r="676" spans="1:5">
      <c r="A676" s="188" t="s">
        <v>2236</v>
      </c>
      <c r="B676" s="191"/>
      <c r="C676" s="184"/>
      <c r="D676" s="185"/>
      <c r="E676" s="185"/>
    </row>
    <row r="677" spans="1:5">
      <c r="A677" s="186" t="s">
        <v>611</v>
      </c>
      <c r="B677" s="185">
        <v>16617888</v>
      </c>
      <c r="C677" s="184"/>
      <c r="D677" s="185"/>
      <c r="E677" s="185"/>
    </row>
    <row r="678" spans="1:5">
      <c r="A678" s="187" t="s">
        <v>612</v>
      </c>
      <c r="B678" s="189">
        <v>3360</v>
      </c>
      <c r="C678" s="184"/>
      <c r="D678" s="185"/>
      <c r="E678" s="185"/>
    </row>
    <row r="679" spans="1:5">
      <c r="A679" s="188" t="s">
        <v>2358</v>
      </c>
      <c r="B679" s="190">
        <v>3360</v>
      </c>
      <c r="C679" s="184"/>
      <c r="D679" s="185"/>
      <c r="E679" s="185"/>
    </row>
    <row r="680" spans="1:5">
      <c r="A680" s="188" t="s">
        <v>2262</v>
      </c>
      <c r="B680" s="191"/>
      <c r="C680" s="184"/>
      <c r="D680" s="185"/>
      <c r="E680" s="185"/>
    </row>
    <row r="681" spans="1:5">
      <c r="A681" s="187" t="s">
        <v>613</v>
      </c>
      <c r="B681" s="189">
        <v>5600</v>
      </c>
      <c r="C681" s="184"/>
      <c r="D681" s="185"/>
      <c r="E681" s="185"/>
    </row>
    <row r="682" spans="1:5">
      <c r="A682" s="188" t="s">
        <v>2358</v>
      </c>
      <c r="B682" s="190">
        <v>5600</v>
      </c>
      <c r="C682" s="184"/>
      <c r="D682" s="185"/>
      <c r="E682" s="185"/>
    </row>
    <row r="683" spans="1:5">
      <c r="A683" s="188" t="s">
        <v>2262</v>
      </c>
      <c r="B683" s="191"/>
      <c r="C683" s="184"/>
      <c r="D683" s="185"/>
      <c r="E683" s="185"/>
    </row>
    <row r="684" spans="1:5">
      <c r="A684" s="187" t="s">
        <v>614</v>
      </c>
      <c r="B684" s="189">
        <v>50400</v>
      </c>
      <c r="C684" s="184"/>
      <c r="D684" s="185"/>
      <c r="E684" s="185"/>
    </row>
    <row r="685" spans="1:5">
      <c r="A685" s="188" t="s">
        <v>2358</v>
      </c>
      <c r="B685" s="190">
        <v>50400</v>
      </c>
      <c r="C685" s="184"/>
      <c r="D685" s="185"/>
      <c r="E685" s="185"/>
    </row>
    <row r="686" spans="1:5">
      <c r="A686" s="188" t="s">
        <v>2262</v>
      </c>
      <c r="B686" s="191"/>
      <c r="C686" s="184"/>
      <c r="D686" s="185"/>
      <c r="E686" s="185"/>
    </row>
    <row r="687" spans="1:5">
      <c r="A687" s="187" t="s">
        <v>1734</v>
      </c>
      <c r="B687" s="189">
        <v>16558528</v>
      </c>
      <c r="C687" s="184"/>
      <c r="D687" s="185"/>
      <c r="E687" s="185"/>
    </row>
    <row r="688" spans="1:5">
      <c r="A688" s="188" t="s">
        <v>2280</v>
      </c>
      <c r="B688" s="190">
        <v>16558528</v>
      </c>
      <c r="C688" s="184"/>
      <c r="D688" s="185"/>
      <c r="E688" s="185"/>
    </row>
    <row r="689" spans="1:5">
      <c r="A689" s="186" t="s">
        <v>615</v>
      </c>
      <c r="B689" s="185">
        <v>124957098.31</v>
      </c>
      <c r="C689" s="184"/>
      <c r="D689" s="185"/>
      <c r="E689" s="185"/>
    </row>
    <row r="690" spans="1:5">
      <c r="A690" s="187" t="s">
        <v>616</v>
      </c>
      <c r="B690" s="189">
        <v>27014817.68</v>
      </c>
      <c r="C690" s="184"/>
      <c r="D690" s="185"/>
      <c r="E690" s="185"/>
    </row>
    <row r="691" spans="1:5">
      <c r="A691" s="188" t="s">
        <v>2269</v>
      </c>
      <c r="B691" s="190">
        <v>27014817.68</v>
      </c>
      <c r="C691" s="184"/>
      <c r="D691" s="185"/>
      <c r="E691" s="185"/>
    </row>
    <row r="692" spans="1:5">
      <c r="A692" s="188" t="s">
        <v>2261</v>
      </c>
      <c r="B692" s="191"/>
      <c r="C692" s="184"/>
      <c r="D692" s="185"/>
      <c r="E692" s="185"/>
    </row>
    <row r="693" spans="1:5">
      <c r="A693" s="187" t="s">
        <v>1735</v>
      </c>
      <c r="B693" s="189">
        <v>89734560.670000002</v>
      </c>
      <c r="C693" s="184"/>
      <c r="D693" s="185"/>
      <c r="E693" s="185"/>
    </row>
    <row r="694" spans="1:5">
      <c r="A694" s="188" t="s">
        <v>2279</v>
      </c>
      <c r="B694" s="190">
        <v>89734560.670000002</v>
      </c>
      <c r="C694" s="184"/>
      <c r="D694" s="185"/>
      <c r="E694" s="185"/>
    </row>
    <row r="695" spans="1:5">
      <c r="A695" s="188" t="s">
        <v>2246</v>
      </c>
      <c r="B695" s="191"/>
      <c r="C695" s="184"/>
      <c r="D695" s="185"/>
      <c r="E695" s="185"/>
    </row>
    <row r="696" spans="1:5">
      <c r="A696" s="187" t="s">
        <v>617</v>
      </c>
      <c r="B696" s="189">
        <v>8207719.96</v>
      </c>
      <c r="C696" s="184"/>
      <c r="D696" s="185"/>
      <c r="E696" s="185"/>
    </row>
    <row r="697" spans="1:5">
      <c r="A697" s="188" t="s">
        <v>2263</v>
      </c>
      <c r="B697" s="190">
        <v>8207719.96</v>
      </c>
      <c r="C697" s="184"/>
      <c r="D697" s="185"/>
      <c r="E697" s="185"/>
    </row>
    <row r="698" spans="1:5">
      <c r="A698" s="188" t="s">
        <v>2265</v>
      </c>
      <c r="B698" s="191"/>
      <c r="C698" s="184"/>
      <c r="D698" s="185"/>
      <c r="E698" s="185"/>
    </row>
    <row r="699" spans="1:5">
      <c r="A699" s="186" t="s">
        <v>618</v>
      </c>
      <c r="B699" s="185">
        <v>12163401.99</v>
      </c>
      <c r="C699" s="184"/>
      <c r="D699" s="185"/>
      <c r="E699" s="185"/>
    </row>
    <row r="700" spans="1:5">
      <c r="A700" s="187" t="s">
        <v>619</v>
      </c>
      <c r="B700" s="189">
        <v>12163401.99</v>
      </c>
      <c r="C700" s="184"/>
      <c r="D700" s="185"/>
      <c r="E700" s="185"/>
    </row>
    <row r="701" spans="1:5">
      <c r="A701" s="188" t="s">
        <v>2268</v>
      </c>
      <c r="B701" s="190">
        <v>12163401.99</v>
      </c>
      <c r="C701" s="184"/>
      <c r="D701" s="185"/>
      <c r="E701" s="185"/>
    </row>
    <row r="702" spans="1:5">
      <c r="A702" s="186" t="s">
        <v>715</v>
      </c>
      <c r="B702" s="185">
        <v>6000000</v>
      </c>
      <c r="C702" s="184"/>
      <c r="D702" s="185"/>
      <c r="E702" s="185"/>
    </row>
    <row r="703" spans="1:5">
      <c r="A703" s="187" t="s">
        <v>1736</v>
      </c>
      <c r="B703" s="189">
        <v>6000000</v>
      </c>
      <c r="C703" s="184"/>
      <c r="D703" s="185"/>
      <c r="E703" s="185"/>
    </row>
    <row r="704" spans="1:5">
      <c r="A704" s="188" t="s">
        <v>2281</v>
      </c>
      <c r="B704" s="190">
        <v>6000000</v>
      </c>
      <c r="C704" s="184"/>
      <c r="D704" s="185"/>
      <c r="E704" s="185"/>
    </row>
    <row r="705" spans="1:5">
      <c r="A705" s="186" t="s">
        <v>1737</v>
      </c>
      <c r="B705" s="185">
        <v>12600000</v>
      </c>
      <c r="C705" s="184"/>
      <c r="D705" s="185"/>
      <c r="E705" s="185"/>
    </row>
    <row r="706" spans="1:5">
      <c r="A706" s="187" t="s">
        <v>1738</v>
      </c>
      <c r="B706" s="189">
        <v>12600000</v>
      </c>
      <c r="C706" s="184"/>
      <c r="D706" s="185"/>
      <c r="E706" s="185"/>
    </row>
    <row r="707" spans="1:5">
      <c r="A707" s="188" t="s">
        <v>2277</v>
      </c>
      <c r="B707" s="190">
        <v>12600000</v>
      </c>
      <c r="C707" s="184"/>
      <c r="D707" s="185"/>
      <c r="E707" s="185"/>
    </row>
    <row r="708" spans="1:5">
      <c r="A708" s="186" t="s">
        <v>2414</v>
      </c>
      <c r="B708" s="185">
        <v>364000.07</v>
      </c>
      <c r="C708" s="184"/>
      <c r="D708" s="185"/>
      <c r="E708" s="185"/>
    </row>
    <row r="709" spans="1:5">
      <c r="A709" s="187" t="s">
        <v>2415</v>
      </c>
      <c r="B709" s="189">
        <v>364000.07</v>
      </c>
      <c r="C709" s="184"/>
      <c r="D709" s="185"/>
      <c r="E709" s="185"/>
    </row>
    <row r="710" spans="1:5">
      <c r="A710" s="188" t="s">
        <v>2284</v>
      </c>
      <c r="B710" s="190">
        <v>364000.07</v>
      </c>
      <c r="C710" s="184"/>
      <c r="D710" s="185"/>
      <c r="E710" s="185"/>
    </row>
    <row r="711" spans="1:5">
      <c r="A711" s="188" t="s">
        <v>2236</v>
      </c>
      <c r="B711" s="191"/>
      <c r="C711" s="184"/>
      <c r="D711" s="185"/>
      <c r="E711" s="185"/>
    </row>
    <row r="712" spans="1:5">
      <c r="A712" s="186" t="s">
        <v>2416</v>
      </c>
      <c r="B712" s="185">
        <v>3000000</v>
      </c>
      <c r="C712" s="184"/>
      <c r="D712" s="185"/>
      <c r="E712" s="185"/>
    </row>
    <row r="713" spans="1:5">
      <c r="A713" s="187" t="s">
        <v>2417</v>
      </c>
      <c r="B713" s="189">
        <v>3000000</v>
      </c>
      <c r="C713" s="184"/>
      <c r="D713" s="185"/>
      <c r="E713" s="185"/>
    </row>
    <row r="714" spans="1:5">
      <c r="A714" s="188" t="s">
        <v>2284</v>
      </c>
      <c r="B714" s="190">
        <v>3000000</v>
      </c>
      <c r="C714" s="184"/>
      <c r="D714" s="185"/>
      <c r="E714" s="185"/>
    </row>
    <row r="715" spans="1:5">
      <c r="A715" s="188" t="s">
        <v>2236</v>
      </c>
      <c r="B715" s="191"/>
      <c r="C715" s="184"/>
      <c r="D715" s="185"/>
      <c r="E715" s="185"/>
    </row>
    <row r="716" spans="1:5">
      <c r="A716" s="186" t="s">
        <v>620</v>
      </c>
      <c r="B716" s="185">
        <v>1600000000</v>
      </c>
      <c r="C716" s="184"/>
      <c r="D716" s="185"/>
      <c r="E716" s="185"/>
    </row>
    <row r="717" spans="1:5">
      <c r="A717" s="187" t="s">
        <v>621</v>
      </c>
      <c r="B717" s="189">
        <v>800000000</v>
      </c>
      <c r="C717" s="184"/>
      <c r="D717" s="185"/>
      <c r="E717" s="185"/>
    </row>
    <row r="718" spans="1:5">
      <c r="A718" s="188" t="s">
        <v>2262</v>
      </c>
      <c r="B718" s="190">
        <v>800000000</v>
      </c>
      <c r="C718" s="184"/>
      <c r="D718" s="185"/>
      <c r="E718" s="185"/>
    </row>
    <row r="719" spans="1:5">
      <c r="A719" s="187" t="s">
        <v>622</v>
      </c>
      <c r="B719" s="189">
        <v>800000000</v>
      </c>
      <c r="C719" s="184"/>
      <c r="D719" s="185"/>
      <c r="E719" s="185"/>
    </row>
    <row r="720" spans="1:5">
      <c r="A720" s="188" t="s">
        <v>2262</v>
      </c>
      <c r="B720" s="190">
        <v>800000000</v>
      </c>
      <c r="C720" s="184"/>
      <c r="D720" s="185"/>
      <c r="E720" s="185"/>
    </row>
    <row r="721" spans="1:5">
      <c r="A721" s="186" t="s">
        <v>623</v>
      </c>
      <c r="B721" s="185">
        <v>6188000</v>
      </c>
      <c r="C721" s="184"/>
      <c r="D721" s="185"/>
      <c r="E721" s="185"/>
    </row>
    <row r="722" spans="1:5">
      <c r="A722" s="187" t="s">
        <v>624</v>
      </c>
      <c r="B722" s="189">
        <v>448000</v>
      </c>
      <c r="C722" s="184"/>
      <c r="D722" s="185"/>
      <c r="E722" s="185"/>
    </row>
    <row r="723" spans="1:5">
      <c r="A723" s="188" t="s">
        <v>2251</v>
      </c>
      <c r="B723" s="190">
        <v>448000</v>
      </c>
      <c r="C723" s="184"/>
      <c r="D723" s="185"/>
      <c r="E723" s="185"/>
    </row>
    <row r="724" spans="1:5">
      <c r="A724" s="187" t="s">
        <v>1739</v>
      </c>
      <c r="B724" s="189">
        <v>3500000</v>
      </c>
      <c r="C724" s="184"/>
      <c r="D724" s="185"/>
      <c r="E724" s="185"/>
    </row>
    <row r="725" spans="1:5">
      <c r="A725" s="188" t="s">
        <v>2278</v>
      </c>
      <c r="B725" s="190">
        <v>3500000</v>
      </c>
      <c r="C725" s="184"/>
      <c r="D725" s="185"/>
      <c r="E725" s="185"/>
    </row>
    <row r="726" spans="1:5">
      <c r="A726" s="187" t="s">
        <v>1740</v>
      </c>
      <c r="B726" s="189">
        <v>2240000</v>
      </c>
      <c r="C726" s="170"/>
      <c r="D726" s="167"/>
      <c r="E726" s="167"/>
    </row>
    <row r="727" spans="1:5">
      <c r="A727" s="188" t="s">
        <v>2281</v>
      </c>
      <c r="B727" s="190">
        <v>2240000</v>
      </c>
      <c r="C727" s="168"/>
      <c r="D727" s="169"/>
      <c r="E727" s="169"/>
    </row>
    <row r="728" spans="1:5">
      <c r="A728" s="186" t="s">
        <v>625</v>
      </c>
      <c r="B728" s="185">
        <v>67908415399.989998</v>
      </c>
      <c r="C728" s="170"/>
      <c r="D728" s="167"/>
      <c r="E728" s="167"/>
    </row>
    <row r="729" spans="1:5">
      <c r="A729" s="187" t="s">
        <v>626</v>
      </c>
      <c r="B729" s="189">
        <v>3300000000</v>
      </c>
      <c r="C729" s="168"/>
      <c r="D729" s="169"/>
      <c r="E729" s="169"/>
    </row>
    <row r="730" spans="1:5">
      <c r="A730" s="188" t="s">
        <v>2266</v>
      </c>
      <c r="B730" s="190">
        <v>1401345000</v>
      </c>
      <c r="C730" s="170"/>
      <c r="D730" s="167"/>
      <c r="E730" s="167"/>
    </row>
    <row r="731" spans="1:5">
      <c r="A731" s="188" t="s">
        <v>2267</v>
      </c>
      <c r="B731" s="190">
        <v>1866876000</v>
      </c>
      <c r="C731" s="170"/>
      <c r="D731" s="167"/>
      <c r="E731" s="167"/>
    </row>
    <row r="732" spans="1:5">
      <c r="A732" s="188" t="s">
        <v>2268</v>
      </c>
      <c r="B732" s="190">
        <v>31779000</v>
      </c>
      <c r="C732" s="168"/>
      <c r="D732" s="169"/>
      <c r="E732" s="169"/>
    </row>
    <row r="733" spans="1:5">
      <c r="A733" s="187" t="s">
        <v>627</v>
      </c>
      <c r="B733" s="189">
        <v>21134400</v>
      </c>
      <c r="C733" s="170"/>
      <c r="D733" s="167"/>
      <c r="E733" s="167"/>
    </row>
    <row r="734" spans="1:5">
      <c r="A734" s="188" t="s">
        <v>2267</v>
      </c>
      <c r="B734" s="190">
        <v>21134400</v>
      </c>
      <c r="C734" s="168"/>
      <c r="D734" s="169"/>
      <c r="E734" s="169"/>
    </row>
    <row r="735" spans="1:5">
      <c r="A735" s="187" t="s">
        <v>628</v>
      </c>
      <c r="B735" s="189">
        <v>3300000000</v>
      </c>
      <c r="C735" s="170"/>
      <c r="D735" s="167"/>
      <c r="E735" s="167"/>
    </row>
    <row r="736" spans="1:5">
      <c r="A736" s="188" t="s">
        <v>2272</v>
      </c>
      <c r="B736" s="190">
        <v>1702998000</v>
      </c>
      <c r="C736" s="168"/>
      <c r="D736" s="169"/>
      <c r="E736" s="169"/>
    </row>
    <row r="737" spans="1:5">
      <c r="A737" s="188" t="s">
        <v>2251</v>
      </c>
      <c r="B737" s="190">
        <v>1597002000</v>
      </c>
      <c r="C737" s="170"/>
      <c r="D737" s="167"/>
      <c r="E737" s="167"/>
    </row>
    <row r="738" spans="1:5">
      <c r="A738" s="187" t="s">
        <v>629</v>
      </c>
      <c r="B738" s="189">
        <v>3200000000</v>
      </c>
      <c r="C738" s="168"/>
      <c r="D738" s="169"/>
      <c r="E738" s="169"/>
    </row>
    <row r="739" spans="1:5">
      <c r="A739" s="188" t="s">
        <v>2273</v>
      </c>
      <c r="B739" s="190">
        <v>2828320000</v>
      </c>
      <c r="C739" s="170"/>
      <c r="D739" s="167"/>
      <c r="E739" s="167"/>
    </row>
    <row r="740" spans="1:5">
      <c r="A740" s="188" t="s">
        <v>2274</v>
      </c>
      <c r="B740" s="190">
        <v>371680000</v>
      </c>
      <c r="C740" s="168"/>
      <c r="D740" s="169"/>
      <c r="E740" s="169"/>
    </row>
    <row r="741" spans="1:5">
      <c r="A741" s="188" t="s">
        <v>2275</v>
      </c>
      <c r="B741" s="191"/>
      <c r="C741" s="170"/>
      <c r="D741" s="167"/>
      <c r="E741" s="167"/>
    </row>
    <row r="742" spans="1:5">
      <c r="A742" s="187" t="s">
        <v>630</v>
      </c>
      <c r="B742" s="189">
        <v>3100000000</v>
      </c>
      <c r="C742" s="168"/>
      <c r="D742" s="169"/>
      <c r="E742" s="169"/>
    </row>
    <row r="743" spans="1:5">
      <c r="A743" s="188" t="s">
        <v>2275</v>
      </c>
      <c r="B743" s="190">
        <v>2648764000</v>
      </c>
      <c r="C743" s="170"/>
      <c r="D743" s="167"/>
      <c r="E743" s="167"/>
    </row>
    <row r="744" spans="1:5">
      <c r="A744" s="188" t="s">
        <v>2237</v>
      </c>
      <c r="B744" s="190">
        <v>451236000</v>
      </c>
      <c r="C744" s="168"/>
      <c r="D744" s="169"/>
      <c r="E744" s="169"/>
    </row>
    <row r="745" spans="1:5">
      <c r="A745" s="188" t="s">
        <v>2277</v>
      </c>
      <c r="B745" s="191"/>
      <c r="C745" s="170"/>
      <c r="D745" s="167"/>
      <c r="E745" s="167"/>
    </row>
    <row r="746" spans="1:5">
      <c r="A746" s="187" t="s">
        <v>1741</v>
      </c>
      <c r="B746" s="189">
        <v>3100000000</v>
      </c>
      <c r="C746" s="170"/>
      <c r="D746" s="167"/>
      <c r="E746" s="167"/>
    </row>
    <row r="747" spans="1:5">
      <c r="A747" s="188" t="s">
        <v>2237</v>
      </c>
      <c r="B747" s="190">
        <v>3100000000</v>
      </c>
      <c r="C747" s="170"/>
      <c r="D747" s="167"/>
      <c r="E747" s="167"/>
    </row>
    <row r="748" spans="1:5">
      <c r="A748" s="188" t="s">
        <v>2277</v>
      </c>
      <c r="B748" s="191"/>
      <c r="C748" s="168"/>
      <c r="D748" s="169"/>
      <c r="E748" s="169"/>
    </row>
    <row r="749" spans="1:5">
      <c r="A749" s="187" t="s">
        <v>1742</v>
      </c>
      <c r="B749" s="189">
        <v>3100000000</v>
      </c>
      <c r="C749" s="170"/>
      <c r="D749" s="167"/>
      <c r="E749" s="167"/>
    </row>
    <row r="750" spans="1:5">
      <c r="A750" s="188" t="s">
        <v>2237</v>
      </c>
      <c r="B750" s="190">
        <v>2012451800</v>
      </c>
      <c r="C750" s="168"/>
      <c r="D750" s="169"/>
      <c r="E750" s="169"/>
    </row>
    <row r="751" spans="1:5">
      <c r="A751" s="188" t="s">
        <v>2276</v>
      </c>
      <c r="B751" s="190">
        <v>1087548200</v>
      </c>
      <c r="C751" s="170"/>
      <c r="D751" s="167"/>
      <c r="E751" s="167"/>
    </row>
    <row r="752" spans="1:5">
      <c r="A752" s="188" t="s">
        <v>2277</v>
      </c>
      <c r="B752" s="191"/>
      <c r="C752" s="170"/>
      <c r="D752" s="167"/>
      <c r="E752" s="167"/>
    </row>
    <row r="753" spans="1:5">
      <c r="A753" s="187" t="s">
        <v>1743</v>
      </c>
      <c r="B753" s="189">
        <v>3100000000</v>
      </c>
      <c r="C753" s="170"/>
      <c r="D753" s="167"/>
      <c r="E753" s="167"/>
    </row>
    <row r="754" spans="1:5">
      <c r="A754" s="188" t="s">
        <v>2276</v>
      </c>
      <c r="B754" s="190">
        <v>2258725100</v>
      </c>
      <c r="C754" s="170"/>
      <c r="D754" s="167"/>
      <c r="E754" s="167"/>
    </row>
    <row r="755" spans="1:5">
      <c r="A755" s="188" t="s">
        <v>2277</v>
      </c>
      <c r="B755" s="190">
        <v>841274900</v>
      </c>
      <c r="C755" s="170"/>
      <c r="D755" s="167"/>
      <c r="E755" s="167"/>
    </row>
    <row r="756" spans="1:5">
      <c r="A756" s="187" t="s">
        <v>1744</v>
      </c>
      <c r="B756" s="189">
        <v>3100000000</v>
      </c>
      <c r="C756" s="170"/>
      <c r="D756" s="167"/>
      <c r="E756" s="167"/>
    </row>
    <row r="757" spans="1:5">
      <c r="A757" s="188" t="s">
        <v>2277</v>
      </c>
      <c r="B757" s="190">
        <v>603663000</v>
      </c>
      <c r="C757" s="168"/>
      <c r="D757" s="169"/>
      <c r="E757" s="169"/>
    </row>
    <row r="758" spans="1:5">
      <c r="A758" s="188" t="s">
        <v>2278</v>
      </c>
      <c r="B758" s="190">
        <v>2496337000</v>
      </c>
      <c r="C758" s="170"/>
      <c r="D758" s="167"/>
      <c r="E758" s="167"/>
    </row>
    <row r="759" spans="1:5">
      <c r="A759" s="188" t="s">
        <v>2246</v>
      </c>
      <c r="B759" s="191"/>
      <c r="C759" s="168"/>
      <c r="D759" s="169"/>
      <c r="E759" s="169"/>
    </row>
    <row r="760" spans="1:5">
      <c r="A760" s="187" t="s">
        <v>1745</v>
      </c>
      <c r="B760" s="189">
        <v>3100000000</v>
      </c>
      <c r="C760" s="170"/>
      <c r="D760" s="167"/>
      <c r="E760" s="167"/>
    </row>
    <row r="761" spans="1:5">
      <c r="A761" s="188" t="s">
        <v>2278</v>
      </c>
      <c r="B761" s="190">
        <v>3100000000</v>
      </c>
      <c r="C761" s="168"/>
      <c r="D761" s="169"/>
      <c r="E761" s="169"/>
    </row>
    <row r="762" spans="1:5">
      <c r="A762" s="188" t="s">
        <v>2246</v>
      </c>
      <c r="B762" s="191"/>
      <c r="C762" s="170"/>
      <c r="D762" s="167"/>
      <c r="E762" s="167"/>
    </row>
    <row r="763" spans="1:5">
      <c r="A763" s="187" t="s">
        <v>1746</v>
      </c>
      <c r="B763" s="189">
        <v>3100000000</v>
      </c>
      <c r="C763" s="170"/>
      <c r="D763" s="167"/>
      <c r="E763" s="167"/>
    </row>
    <row r="764" spans="1:5">
      <c r="A764" s="188" t="s">
        <v>2278</v>
      </c>
      <c r="B764" s="190">
        <v>2066615000</v>
      </c>
      <c r="C764" s="168"/>
      <c r="D764" s="169"/>
      <c r="E764" s="169"/>
    </row>
    <row r="765" spans="1:5">
      <c r="A765" s="188" t="s">
        <v>2279</v>
      </c>
      <c r="B765" s="190">
        <v>1033385000</v>
      </c>
      <c r="C765" s="170"/>
      <c r="D765" s="167"/>
      <c r="E765" s="167"/>
    </row>
    <row r="766" spans="1:5">
      <c r="A766" s="188" t="s">
        <v>2246</v>
      </c>
      <c r="B766" s="191"/>
      <c r="C766" s="168"/>
      <c r="D766" s="169"/>
      <c r="E766" s="169"/>
    </row>
    <row r="767" spans="1:5">
      <c r="A767" s="187" t="s">
        <v>1747</v>
      </c>
      <c r="B767" s="189">
        <v>3000000000</v>
      </c>
      <c r="C767" s="170"/>
      <c r="D767" s="167"/>
      <c r="E767" s="167"/>
    </row>
    <row r="768" spans="1:5">
      <c r="A768" s="188" t="s">
        <v>2280</v>
      </c>
      <c r="B768" s="190">
        <v>1334340000</v>
      </c>
      <c r="C768" s="170"/>
      <c r="D768" s="167"/>
      <c r="E768" s="167"/>
    </row>
    <row r="769" spans="1:5">
      <c r="A769" s="188" t="s">
        <v>2281</v>
      </c>
      <c r="B769" s="190">
        <v>1665660000</v>
      </c>
      <c r="C769" s="168"/>
      <c r="D769" s="169"/>
      <c r="E769" s="169"/>
    </row>
    <row r="770" spans="1:5">
      <c r="A770" s="188" t="s">
        <v>2240</v>
      </c>
      <c r="B770" s="191"/>
      <c r="C770" s="170"/>
      <c r="D770" s="167"/>
      <c r="E770" s="167"/>
    </row>
    <row r="771" spans="1:5">
      <c r="A771" s="187" t="s">
        <v>1748</v>
      </c>
      <c r="B771" s="189">
        <v>3000000000</v>
      </c>
      <c r="C771" s="168"/>
      <c r="D771" s="169"/>
      <c r="E771" s="169"/>
    </row>
    <row r="772" spans="1:5">
      <c r="A772" s="188" t="s">
        <v>2281</v>
      </c>
      <c r="B772" s="190">
        <v>3000000000</v>
      </c>
      <c r="C772" s="170"/>
      <c r="D772" s="167"/>
      <c r="E772" s="167"/>
    </row>
    <row r="773" spans="1:5">
      <c r="A773" s="188" t="s">
        <v>2240</v>
      </c>
      <c r="B773" s="191"/>
      <c r="C773" s="170"/>
      <c r="D773" s="167"/>
      <c r="E773" s="167"/>
    </row>
    <row r="774" spans="1:5">
      <c r="A774" s="187" t="s">
        <v>1749</v>
      </c>
      <c r="B774" s="189">
        <v>3000000000</v>
      </c>
      <c r="C774" s="168"/>
      <c r="D774" s="169"/>
      <c r="E774" s="169"/>
    </row>
    <row r="775" spans="1:5">
      <c r="A775" s="188" t="s">
        <v>2240</v>
      </c>
      <c r="B775" s="190">
        <v>3000000000</v>
      </c>
      <c r="C775" s="170"/>
      <c r="D775" s="167"/>
      <c r="E775" s="167"/>
    </row>
    <row r="776" spans="1:5">
      <c r="A776" s="188" t="s">
        <v>2242</v>
      </c>
      <c r="B776" s="191"/>
      <c r="C776" s="170"/>
      <c r="D776" s="167"/>
      <c r="E776" s="167"/>
    </row>
    <row r="777" spans="1:5">
      <c r="A777" s="187" t="s">
        <v>2418</v>
      </c>
      <c r="B777" s="189">
        <v>3000000000</v>
      </c>
      <c r="C777" s="168"/>
      <c r="D777" s="169"/>
      <c r="E777" s="169"/>
    </row>
    <row r="778" spans="1:5">
      <c r="A778" s="188" t="s">
        <v>2282</v>
      </c>
      <c r="B778" s="190">
        <v>3000000000</v>
      </c>
      <c r="C778" s="170"/>
      <c r="D778" s="167"/>
      <c r="E778" s="167"/>
    </row>
    <row r="779" spans="1:5">
      <c r="A779" s="188" t="s">
        <v>2242</v>
      </c>
      <c r="B779" s="191"/>
      <c r="C779" s="168"/>
      <c r="D779" s="169"/>
      <c r="E779" s="169"/>
    </row>
    <row r="780" spans="1:5">
      <c r="A780" s="187" t="s">
        <v>2419</v>
      </c>
      <c r="B780" s="189">
        <v>2450000000</v>
      </c>
      <c r="C780" s="170"/>
      <c r="D780" s="167"/>
      <c r="E780" s="167"/>
    </row>
    <row r="781" spans="1:5">
      <c r="A781" s="188" t="s">
        <v>2245</v>
      </c>
      <c r="B781" s="190">
        <v>2347548350</v>
      </c>
      <c r="C781" s="168"/>
      <c r="D781" s="169"/>
      <c r="E781" s="169"/>
    </row>
    <row r="782" spans="1:5">
      <c r="A782" s="188" t="s">
        <v>2283</v>
      </c>
      <c r="B782" s="190">
        <v>102451650</v>
      </c>
      <c r="C782" s="170"/>
      <c r="D782" s="167"/>
      <c r="E782" s="167"/>
    </row>
    <row r="783" spans="1:5">
      <c r="A783" s="188" t="s">
        <v>2256</v>
      </c>
      <c r="B783" s="191"/>
      <c r="C783" s="170"/>
      <c r="D783" s="167"/>
      <c r="E783" s="167"/>
    </row>
    <row r="784" spans="1:5">
      <c r="A784" s="187" t="s">
        <v>2420</v>
      </c>
      <c r="B784" s="189">
        <v>2650000000</v>
      </c>
      <c r="C784" s="168"/>
      <c r="D784" s="169"/>
      <c r="E784" s="169"/>
    </row>
    <row r="785" spans="1:5">
      <c r="A785" s="188" t="s">
        <v>2283</v>
      </c>
      <c r="B785" s="190">
        <v>2650000000</v>
      </c>
      <c r="C785" s="170"/>
      <c r="D785" s="167"/>
      <c r="E785" s="167"/>
    </row>
    <row r="786" spans="1:5">
      <c r="A786" s="188" t="s">
        <v>2256</v>
      </c>
      <c r="B786" s="191"/>
      <c r="C786" s="170"/>
      <c r="D786" s="167"/>
      <c r="E786" s="167"/>
    </row>
    <row r="787" spans="1:5">
      <c r="A787" s="187" t="s">
        <v>2421</v>
      </c>
      <c r="B787" s="189">
        <v>2650000000</v>
      </c>
      <c r="C787" s="170"/>
      <c r="D787" s="167"/>
      <c r="E787" s="167"/>
    </row>
    <row r="788" spans="1:5">
      <c r="A788" s="188" t="s">
        <v>2283</v>
      </c>
      <c r="B788" s="190">
        <v>2172027450</v>
      </c>
      <c r="C788" s="170"/>
      <c r="D788" s="167"/>
      <c r="E788" s="167"/>
    </row>
    <row r="789" spans="1:5">
      <c r="A789" s="188" t="s">
        <v>2256</v>
      </c>
      <c r="B789" s="190">
        <v>477972550</v>
      </c>
      <c r="C789" s="168"/>
      <c r="D789" s="169"/>
      <c r="E789" s="169"/>
    </row>
    <row r="790" spans="1:5">
      <c r="A790" s="187" t="s">
        <v>2422</v>
      </c>
      <c r="B790" s="189">
        <v>2750000999.9900002</v>
      </c>
      <c r="C790" s="170"/>
      <c r="D790" s="167"/>
      <c r="E790" s="167"/>
    </row>
    <row r="791" spans="1:5">
      <c r="A791" s="188" t="s">
        <v>2256</v>
      </c>
      <c r="B791" s="190">
        <v>2750000999.9900002</v>
      </c>
      <c r="C791" s="170"/>
      <c r="D791" s="167"/>
      <c r="E791" s="167"/>
    </row>
    <row r="792" spans="1:5">
      <c r="A792" s="188" t="s">
        <v>2236</v>
      </c>
      <c r="B792" s="191"/>
      <c r="C792" s="170"/>
      <c r="D792" s="167"/>
      <c r="E792" s="167"/>
    </row>
    <row r="793" spans="1:5">
      <c r="A793" s="187" t="s">
        <v>2423</v>
      </c>
      <c r="B793" s="189">
        <v>2800000000</v>
      </c>
      <c r="C793" s="168"/>
      <c r="D793" s="169"/>
      <c r="E793" s="169"/>
    </row>
    <row r="794" spans="1:5">
      <c r="A794" s="188" t="s">
        <v>2258</v>
      </c>
      <c r="B794" s="190">
        <v>2800000000</v>
      </c>
      <c r="C794" s="170"/>
      <c r="D794" s="167"/>
      <c r="E794" s="167"/>
    </row>
    <row r="795" spans="1:5">
      <c r="A795" s="188" t="s">
        <v>2236</v>
      </c>
      <c r="B795" s="191"/>
      <c r="C795" s="170"/>
      <c r="D795" s="167"/>
      <c r="E795" s="167"/>
    </row>
    <row r="796" spans="1:5">
      <c r="A796" s="187" t="s">
        <v>2424</v>
      </c>
      <c r="B796" s="189">
        <v>2900000000</v>
      </c>
      <c r="C796" s="170"/>
      <c r="D796" s="167"/>
      <c r="E796" s="167"/>
    </row>
    <row r="797" spans="1:5">
      <c r="A797" s="188" t="s">
        <v>2258</v>
      </c>
      <c r="B797" s="190">
        <v>580000000</v>
      </c>
      <c r="C797" s="168"/>
      <c r="D797" s="169"/>
      <c r="E797" s="169"/>
    </row>
    <row r="798" spans="1:5">
      <c r="A798" s="188" t="s">
        <v>2284</v>
      </c>
      <c r="B798" s="190">
        <v>2320000000</v>
      </c>
      <c r="C798" s="170"/>
      <c r="D798" s="167"/>
      <c r="E798" s="167"/>
    </row>
    <row r="799" spans="1:5">
      <c r="A799" s="188" t="s">
        <v>2236</v>
      </c>
      <c r="B799" s="191"/>
      <c r="C799" s="170"/>
      <c r="D799" s="167"/>
      <c r="E799" s="167"/>
    </row>
    <row r="800" spans="1:5">
      <c r="A800" s="187" t="s">
        <v>2425</v>
      </c>
      <c r="B800" s="189">
        <v>3000000000</v>
      </c>
      <c r="C800" s="170"/>
      <c r="D800" s="167"/>
      <c r="E800" s="167"/>
    </row>
    <row r="801" spans="1:5">
      <c r="A801" s="188" t="s">
        <v>2284</v>
      </c>
      <c r="B801" s="190">
        <v>1579500000</v>
      </c>
      <c r="C801" s="170"/>
      <c r="D801" s="167"/>
      <c r="E801" s="167"/>
    </row>
    <row r="802" spans="1:5">
      <c r="A802" s="188" t="s">
        <v>2236</v>
      </c>
      <c r="B802" s="190">
        <v>1420500000</v>
      </c>
      <c r="C802" s="170"/>
      <c r="D802" s="167"/>
      <c r="E802" s="167"/>
    </row>
    <row r="803" spans="1:5">
      <c r="A803" s="187" t="s">
        <v>2426</v>
      </c>
      <c r="B803" s="189">
        <v>3000000000</v>
      </c>
      <c r="C803" s="168"/>
      <c r="D803" s="169"/>
      <c r="E803" s="169"/>
    </row>
    <row r="804" spans="1:5">
      <c r="A804" s="188" t="s">
        <v>2236</v>
      </c>
      <c r="B804" s="190">
        <v>3000000000</v>
      </c>
      <c r="C804" s="170"/>
      <c r="D804" s="167"/>
      <c r="E804" s="167"/>
    </row>
    <row r="805" spans="1:5">
      <c r="A805" s="187" t="s">
        <v>2427</v>
      </c>
      <c r="B805" s="189">
        <v>2160780000</v>
      </c>
      <c r="C805" s="168"/>
      <c r="D805" s="169"/>
      <c r="E805" s="169"/>
    </row>
    <row r="806" spans="1:5">
      <c r="A806" s="188" t="s">
        <v>2236</v>
      </c>
      <c r="B806" s="190">
        <v>2160780000</v>
      </c>
      <c r="C806" s="170"/>
      <c r="D806" s="167"/>
      <c r="E806" s="167"/>
    </row>
    <row r="807" spans="1:5">
      <c r="A807" s="187" t="s">
        <v>631</v>
      </c>
      <c r="B807" s="189">
        <v>26500000</v>
      </c>
      <c r="C807" s="168"/>
      <c r="D807" s="169"/>
      <c r="E807" s="169"/>
    </row>
    <row r="808" spans="1:5">
      <c r="A808" s="188" t="s">
        <v>2262</v>
      </c>
      <c r="B808" s="190">
        <v>26500000</v>
      </c>
      <c r="C808" s="170"/>
      <c r="D808" s="167"/>
      <c r="E808" s="167"/>
    </row>
    <row r="809" spans="1:5">
      <c r="A809" s="186" t="s">
        <v>632</v>
      </c>
      <c r="B809" s="185">
        <v>8857435</v>
      </c>
      <c r="C809" s="168"/>
      <c r="D809" s="169"/>
      <c r="E809" s="169"/>
    </row>
    <row r="810" spans="1:5">
      <c r="A810" s="187" t="s">
        <v>633</v>
      </c>
      <c r="B810" s="189">
        <v>8857435</v>
      </c>
      <c r="C810" s="170"/>
      <c r="D810" s="167"/>
      <c r="E810" s="167"/>
    </row>
    <row r="811" spans="1:5">
      <c r="A811" s="188" t="s">
        <v>2264</v>
      </c>
      <c r="B811" s="190">
        <v>8857435</v>
      </c>
      <c r="C811" s="170"/>
      <c r="D811" s="167"/>
      <c r="E811" s="167"/>
    </row>
    <row r="812" spans="1:5">
      <c r="A812" s="186" t="s">
        <v>634</v>
      </c>
      <c r="B812" s="185">
        <v>25080000</v>
      </c>
      <c r="C812" s="170"/>
      <c r="D812" s="167"/>
      <c r="E812" s="167"/>
    </row>
    <row r="813" spans="1:5">
      <c r="A813" s="187" t="s">
        <v>635</v>
      </c>
      <c r="B813" s="189">
        <v>25080000</v>
      </c>
      <c r="C813" s="170"/>
      <c r="D813" s="167"/>
      <c r="E813" s="167"/>
    </row>
    <row r="814" spans="1:5">
      <c r="A814" s="188" t="s">
        <v>2358</v>
      </c>
      <c r="B814" s="190">
        <v>3240000</v>
      </c>
      <c r="C814" s="170"/>
      <c r="D814" s="167"/>
      <c r="E814" s="167"/>
    </row>
    <row r="815" spans="1:5">
      <c r="A815" s="188" t="s">
        <v>2262</v>
      </c>
      <c r="B815" s="191"/>
      <c r="C815" s="168"/>
      <c r="D815" s="169"/>
      <c r="E815" s="169"/>
    </row>
    <row r="816" spans="1:5">
      <c r="A816" s="188" t="s">
        <v>2267</v>
      </c>
      <c r="B816" s="190">
        <v>4320000</v>
      </c>
      <c r="C816" s="170"/>
      <c r="D816" s="167"/>
      <c r="E816" s="167"/>
    </row>
    <row r="817" spans="1:5">
      <c r="A817" s="188" t="s">
        <v>2271</v>
      </c>
      <c r="B817" s="190">
        <v>4320000</v>
      </c>
      <c r="C817" s="170"/>
      <c r="D817" s="167"/>
      <c r="E817" s="167"/>
    </row>
    <row r="818" spans="1:5">
      <c r="A818" s="188" t="s">
        <v>2278</v>
      </c>
      <c r="B818" s="190">
        <v>4000000</v>
      </c>
      <c r="C818" s="170"/>
      <c r="D818" s="167"/>
      <c r="E818" s="167"/>
    </row>
    <row r="819" spans="1:5">
      <c r="A819" s="188" t="s">
        <v>2249</v>
      </c>
      <c r="B819" s="190">
        <v>4400000</v>
      </c>
      <c r="C819" s="170"/>
      <c r="D819" s="167"/>
      <c r="E819" s="167"/>
    </row>
    <row r="820" spans="1:5">
      <c r="A820" s="188" t="s">
        <v>2256</v>
      </c>
      <c r="B820" s="190">
        <v>4800000</v>
      </c>
      <c r="C820" s="170"/>
      <c r="D820" s="167"/>
      <c r="E820" s="167"/>
    </row>
    <row r="821" spans="1:5">
      <c r="A821" s="186" t="s">
        <v>636</v>
      </c>
      <c r="B821" s="185">
        <v>19547920</v>
      </c>
      <c r="C821" s="168"/>
      <c r="D821" s="169"/>
      <c r="E821" s="169"/>
    </row>
    <row r="822" spans="1:5">
      <c r="A822" s="187" t="s">
        <v>1750</v>
      </c>
      <c r="B822" s="189">
        <v>2069760</v>
      </c>
      <c r="C822" s="170"/>
      <c r="D822" s="167"/>
      <c r="E822" s="167"/>
    </row>
    <row r="823" spans="1:5">
      <c r="A823" s="188" t="s">
        <v>2237</v>
      </c>
      <c r="B823" s="190">
        <v>2069760</v>
      </c>
      <c r="C823" s="168"/>
      <c r="D823" s="169"/>
      <c r="E823" s="169"/>
    </row>
    <row r="824" spans="1:5">
      <c r="A824" s="188" t="s">
        <v>2277</v>
      </c>
      <c r="B824" s="191"/>
      <c r="C824" s="170"/>
      <c r="D824" s="167"/>
      <c r="E824" s="167"/>
    </row>
    <row r="825" spans="1:5">
      <c r="A825" s="187" t="s">
        <v>637</v>
      </c>
      <c r="B825" s="189">
        <v>17478160</v>
      </c>
      <c r="C825" s="168"/>
      <c r="D825" s="169"/>
      <c r="E825" s="169"/>
    </row>
    <row r="826" spans="1:5">
      <c r="A826" s="188" t="s">
        <v>2263</v>
      </c>
      <c r="B826" s="190">
        <v>17478160</v>
      </c>
      <c r="C826" s="170"/>
      <c r="D826" s="167"/>
      <c r="E826" s="167"/>
    </row>
    <row r="827" spans="1:5">
      <c r="A827" s="188" t="s">
        <v>2265</v>
      </c>
      <c r="B827" s="191"/>
      <c r="C827" s="168"/>
      <c r="D827" s="169"/>
      <c r="E827" s="169"/>
    </row>
    <row r="828" spans="1:5">
      <c r="A828" s="186" t="s">
        <v>1751</v>
      </c>
      <c r="B828" s="185">
        <v>10988320</v>
      </c>
      <c r="C828" s="170"/>
      <c r="D828" s="167"/>
      <c r="E828" s="167"/>
    </row>
    <row r="829" spans="1:5">
      <c r="A829" s="187" t="s">
        <v>1752</v>
      </c>
      <c r="B829" s="189">
        <v>9898560</v>
      </c>
      <c r="C829" s="170"/>
      <c r="D829" s="167"/>
      <c r="E829" s="167"/>
    </row>
    <row r="830" spans="1:5">
      <c r="A830" s="188" t="s">
        <v>2279</v>
      </c>
      <c r="B830" s="190">
        <v>9898560</v>
      </c>
      <c r="C830" s="170"/>
      <c r="D830" s="167"/>
      <c r="E830" s="167"/>
    </row>
    <row r="831" spans="1:5">
      <c r="A831" s="188" t="s">
        <v>2246</v>
      </c>
      <c r="B831" s="191"/>
      <c r="C831" s="170"/>
      <c r="D831" s="167"/>
      <c r="E831" s="167"/>
    </row>
    <row r="832" spans="1:5">
      <c r="A832" s="187" t="s">
        <v>2428</v>
      </c>
      <c r="B832" s="189">
        <v>689920</v>
      </c>
      <c r="C832" s="170"/>
      <c r="D832" s="167"/>
      <c r="E832" s="167"/>
    </row>
    <row r="833" spans="1:5">
      <c r="A833" s="188" t="s">
        <v>2283</v>
      </c>
      <c r="B833" s="190">
        <v>689920</v>
      </c>
      <c r="C833" s="170"/>
      <c r="D833" s="167"/>
      <c r="E833" s="167"/>
    </row>
    <row r="834" spans="1:5">
      <c r="A834" s="188" t="s">
        <v>2256</v>
      </c>
      <c r="B834" s="191"/>
      <c r="C834" s="170"/>
      <c r="D834" s="167"/>
      <c r="E834" s="167"/>
    </row>
    <row r="835" spans="1:5">
      <c r="A835" s="187" t="s">
        <v>2429</v>
      </c>
      <c r="B835" s="189">
        <v>399840</v>
      </c>
      <c r="C835" s="170"/>
      <c r="D835" s="167"/>
      <c r="E835" s="167"/>
    </row>
    <row r="836" spans="1:5">
      <c r="A836" s="188" t="s">
        <v>2283</v>
      </c>
      <c r="B836" s="190">
        <v>399840</v>
      </c>
      <c r="C836" s="170"/>
      <c r="D836" s="167"/>
      <c r="E836" s="167"/>
    </row>
    <row r="837" spans="1:5">
      <c r="A837" s="188" t="s">
        <v>2256</v>
      </c>
      <c r="B837" s="191"/>
      <c r="C837" s="170"/>
      <c r="D837" s="167"/>
      <c r="E837" s="167"/>
    </row>
    <row r="838" spans="1:5">
      <c r="A838" s="186" t="s">
        <v>638</v>
      </c>
      <c r="B838" s="185">
        <v>1938000</v>
      </c>
      <c r="C838" s="170"/>
      <c r="D838" s="167"/>
      <c r="E838" s="167"/>
    </row>
    <row r="839" spans="1:5">
      <c r="A839" s="187" t="s">
        <v>639</v>
      </c>
      <c r="B839" s="189">
        <v>1938000</v>
      </c>
      <c r="C839" s="170"/>
      <c r="D839" s="167"/>
      <c r="E839" s="167"/>
    </row>
    <row r="840" spans="1:5">
      <c r="A840" s="188" t="s">
        <v>2267</v>
      </c>
      <c r="B840" s="190">
        <v>1938000</v>
      </c>
      <c r="C840" s="170"/>
      <c r="D840" s="167"/>
      <c r="E840" s="167"/>
    </row>
    <row r="841" spans="1:5">
      <c r="A841" s="188" t="s">
        <v>2268</v>
      </c>
      <c r="B841" s="191"/>
      <c r="C841" s="170"/>
      <c r="D841" s="167"/>
      <c r="E841" s="167"/>
    </row>
    <row r="842" spans="1:5">
      <c r="A842" s="186" t="s">
        <v>640</v>
      </c>
      <c r="B842" s="185">
        <v>7800000</v>
      </c>
      <c r="C842" s="170"/>
      <c r="D842" s="167"/>
      <c r="E842" s="167"/>
    </row>
    <row r="843" spans="1:5">
      <c r="A843" s="187" t="s">
        <v>641</v>
      </c>
      <c r="B843" s="189">
        <v>1850000</v>
      </c>
      <c r="C843" s="168"/>
      <c r="D843" s="169"/>
      <c r="E843" s="169"/>
    </row>
    <row r="844" spans="1:5">
      <c r="A844" s="188" t="s">
        <v>2275</v>
      </c>
      <c r="B844" s="190">
        <v>1850000</v>
      </c>
      <c r="C844" s="170"/>
      <c r="D844" s="167"/>
      <c r="E844" s="167"/>
    </row>
    <row r="845" spans="1:5">
      <c r="A845" s="187" t="s">
        <v>2430</v>
      </c>
      <c r="B845" s="189">
        <v>3700000</v>
      </c>
      <c r="C845" s="170"/>
      <c r="D845" s="167"/>
      <c r="E845" s="167"/>
    </row>
    <row r="846" spans="1:5">
      <c r="A846" s="188" t="s">
        <v>2282</v>
      </c>
      <c r="B846" s="190">
        <v>3700000</v>
      </c>
      <c r="C846" s="168"/>
      <c r="D846" s="169"/>
      <c r="E846" s="169"/>
    </row>
    <row r="847" spans="1:5">
      <c r="A847" s="188" t="s">
        <v>2242</v>
      </c>
      <c r="B847" s="191"/>
      <c r="C847" s="170"/>
      <c r="D847" s="167"/>
      <c r="E847" s="167"/>
    </row>
    <row r="848" spans="1:5">
      <c r="A848" s="187" t="s">
        <v>642</v>
      </c>
      <c r="B848" s="189">
        <v>2250000</v>
      </c>
      <c r="C848" s="168"/>
      <c r="D848" s="169"/>
      <c r="E848" s="169"/>
    </row>
    <row r="849" spans="1:5">
      <c r="A849" s="188" t="s">
        <v>2269</v>
      </c>
      <c r="B849" s="190">
        <v>2250000</v>
      </c>
      <c r="C849" s="170"/>
      <c r="D849" s="167"/>
      <c r="E849" s="167"/>
    </row>
    <row r="850" spans="1:5">
      <c r="A850" s="188" t="s">
        <v>2261</v>
      </c>
      <c r="B850" s="191"/>
      <c r="C850" s="170"/>
      <c r="D850" s="167"/>
      <c r="E850" s="167"/>
    </row>
    <row r="851" spans="1:5">
      <c r="A851" s="186" t="s">
        <v>2431</v>
      </c>
      <c r="B851" s="185">
        <v>84000000</v>
      </c>
      <c r="C851" s="168"/>
      <c r="D851" s="169"/>
      <c r="E851" s="169"/>
    </row>
    <row r="852" spans="1:5">
      <c r="A852" s="187" t="s">
        <v>2432</v>
      </c>
      <c r="B852" s="189">
        <v>30000000</v>
      </c>
      <c r="C852" s="170"/>
      <c r="D852" s="167"/>
      <c r="E852" s="167"/>
    </row>
    <row r="853" spans="1:5">
      <c r="A853" s="188" t="s">
        <v>2242</v>
      </c>
      <c r="B853" s="190">
        <v>30000000</v>
      </c>
      <c r="C853" s="168"/>
      <c r="D853" s="169"/>
      <c r="E853" s="169"/>
    </row>
    <row r="854" spans="1:5">
      <c r="A854" s="187" t="s">
        <v>2433</v>
      </c>
      <c r="B854" s="189">
        <v>24000000</v>
      </c>
      <c r="C854" s="170"/>
      <c r="D854" s="167"/>
      <c r="E854" s="167"/>
    </row>
    <row r="855" spans="1:5">
      <c r="A855" s="188" t="s">
        <v>2245</v>
      </c>
      <c r="B855" s="190">
        <v>24000000</v>
      </c>
      <c r="C855" s="170"/>
      <c r="D855" s="167"/>
      <c r="E855" s="167"/>
    </row>
    <row r="856" spans="1:5">
      <c r="A856" s="187" t="s">
        <v>2434</v>
      </c>
      <c r="B856" s="189">
        <v>30000000</v>
      </c>
      <c r="C856" s="168"/>
      <c r="D856" s="169"/>
      <c r="E856" s="169"/>
    </row>
    <row r="857" spans="1:5">
      <c r="A857" s="188" t="s">
        <v>2284</v>
      </c>
      <c r="B857" s="190">
        <v>30000000</v>
      </c>
      <c r="C857" s="170"/>
      <c r="D857" s="167"/>
      <c r="E857" s="167"/>
    </row>
    <row r="858" spans="1:5">
      <c r="A858" s="186" t="s">
        <v>643</v>
      </c>
      <c r="B858" s="185">
        <v>3863775161.9500003</v>
      </c>
      <c r="C858" s="168"/>
      <c r="D858" s="169"/>
      <c r="E858" s="169"/>
    </row>
    <row r="859" spans="1:5">
      <c r="A859" s="187" t="s">
        <v>644</v>
      </c>
      <c r="B859" s="189">
        <v>733439429.62</v>
      </c>
      <c r="C859" s="170"/>
      <c r="D859" s="167"/>
      <c r="E859" s="167"/>
    </row>
    <row r="860" spans="1:5">
      <c r="A860" s="188" t="s">
        <v>2263</v>
      </c>
      <c r="B860" s="190">
        <v>733439429.62</v>
      </c>
      <c r="C860" s="168"/>
      <c r="D860" s="169"/>
      <c r="E860" s="169"/>
    </row>
    <row r="861" spans="1:5">
      <c r="A861" s="188" t="s">
        <v>2265</v>
      </c>
      <c r="B861" s="191"/>
      <c r="C861" s="170"/>
      <c r="D861" s="167"/>
      <c r="E861" s="167"/>
    </row>
    <row r="862" spans="1:5">
      <c r="A862" s="187" t="s">
        <v>645</v>
      </c>
      <c r="B862" s="189">
        <v>672513211.99000001</v>
      </c>
      <c r="C862" s="168"/>
      <c r="D862" s="169"/>
      <c r="E862" s="169"/>
    </row>
    <row r="863" spans="1:5">
      <c r="A863" s="188" t="s">
        <v>2269</v>
      </c>
      <c r="B863" s="190">
        <v>672513211.99000001</v>
      </c>
      <c r="C863" s="170"/>
      <c r="D863" s="167"/>
      <c r="E863" s="167"/>
    </row>
    <row r="864" spans="1:5">
      <c r="A864" s="188" t="s">
        <v>2261</v>
      </c>
      <c r="B864" s="191"/>
      <c r="C864" s="168"/>
      <c r="D864" s="169"/>
      <c r="E864" s="169"/>
    </row>
    <row r="865" spans="1:5">
      <c r="A865" s="187" t="s">
        <v>646</v>
      </c>
      <c r="B865" s="189">
        <v>527468943.27999997</v>
      </c>
      <c r="C865" s="170"/>
      <c r="D865" s="167"/>
      <c r="E865" s="167"/>
    </row>
    <row r="866" spans="1:5">
      <c r="A866" s="188" t="s">
        <v>2273</v>
      </c>
      <c r="B866" s="190">
        <v>527468943.27999997</v>
      </c>
      <c r="C866" s="170"/>
      <c r="D866" s="167"/>
      <c r="E866" s="167"/>
    </row>
    <row r="867" spans="1:5">
      <c r="A867" s="188" t="s">
        <v>2275</v>
      </c>
      <c r="B867" s="191"/>
      <c r="C867" s="168"/>
      <c r="D867" s="169"/>
      <c r="E867" s="169"/>
    </row>
    <row r="868" spans="1:5">
      <c r="A868" s="187" t="s">
        <v>1753</v>
      </c>
      <c r="B868" s="189">
        <v>701709165.89999998</v>
      </c>
      <c r="C868" s="170"/>
      <c r="D868" s="167"/>
      <c r="E868" s="167"/>
    </row>
    <row r="869" spans="1:5">
      <c r="A869" s="188" t="s">
        <v>2278</v>
      </c>
      <c r="B869" s="190">
        <v>701709165.89999998</v>
      </c>
      <c r="C869" s="168"/>
      <c r="D869" s="169"/>
      <c r="E869" s="169"/>
    </row>
    <row r="870" spans="1:5">
      <c r="A870" s="188" t="s">
        <v>2246</v>
      </c>
      <c r="B870" s="191"/>
      <c r="C870" s="170"/>
      <c r="D870" s="167"/>
      <c r="E870" s="167"/>
    </row>
    <row r="871" spans="1:5">
      <c r="A871" s="187" t="s">
        <v>2435</v>
      </c>
      <c r="B871" s="189">
        <v>614260246.32000005</v>
      </c>
      <c r="C871" s="168"/>
      <c r="D871" s="169"/>
      <c r="E871" s="169"/>
    </row>
    <row r="872" spans="1:5">
      <c r="A872" s="188" t="s">
        <v>2282</v>
      </c>
      <c r="B872" s="190">
        <v>614260246.32000005</v>
      </c>
      <c r="C872" s="170"/>
      <c r="D872" s="167"/>
      <c r="E872" s="167"/>
    </row>
    <row r="873" spans="1:5">
      <c r="A873" s="188" t="s">
        <v>2242</v>
      </c>
      <c r="B873" s="191"/>
      <c r="C873" s="168"/>
      <c r="D873" s="169"/>
      <c r="E873" s="169"/>
    </row>
    <row r="874" spans="1:5">
      <c r="A874" s="187" t="s">
        <v>2436</v>
      </c>
      <c r="B874" s="189">
        <v>614384164.84000003</v>
      </c>
      <c r="C874" s="170"/>
      <c r="D874" s="167"/>
      <c r="E874" s="167"/>
    </row>
    <row r="875" spans="1:5">
      <c r="A875" s="188" t="s">
        <v>2258</v>
      </c>
      <c r="B875" s="190">
        <v>614384164.84000003</v>
      </c>
      <c r="C875" s="170"/>
      <c r="D875" s="167"/>
      <c r="E875" s="167"/>
    </row>
    <row r="876" spans="1:5">
      <c r="A876" s="188" t="s">
        <v>2236</v>
      </c>
      <c r="B876" s="191"/>
      <c r="C876" s="170"/>
      <c r="D876" s="167"/>
      <c r="E876" s="167"/>
    </row>
    <row r="877" spans="1:5">
      <c r="A877" s="186" t="s">
        <v>647</v>
      </c>
      <c r="B877" s="185">
        <v>1499999</v>
      </c>
      <c r="C877" s="168"/>
      <c r="D877" s="169"/>
      <c r="E877" s="169"/>
    </row>
    <row r="878" spans="1:5">
      <c r="A878" s="187" t="s">
        <v>648</v>
      </c>
      <c r="B878" s="189">
        <v>1499999</v>
      </c>
      <c r="C878" s="170"/>
      <c r="D878" s="167"/>
      <c r="E878" s="167"/>
    </row>
    <row r="879" spans="1:5">
      <c r="A879" s="188" t="s">
        <v>2358</v>
      </c>
      <c r="B879" s="190">
        <v>1499999</v>
      </c>
      <c r="C879" s="168"/>
      <c r="D879" s="169"/>
      <c r="E879" s="169"/>
    </row>
    <row r="880" spans="1:5">
      <c r="A880" s="188" t="s">
        <v>2262</v>
      </c>
      <c r="B880" s="191"/>
      <c r="C880" s="170"/>
      <c r="D880" s="167"/>
      <c r="E880" s="167"/>
    </row>
    <row r="881" spans="1:5">
      <c r="A881" s="186" t="s">
        <v>649</v>
      </c>
      <c r="B881" s="185">
        <v>32471040</v>
      </c>
      <c r="C881" s="168"/>
      <c r="D881" s="169"/>
      <c r="E881" s="169"/>
    </row>
    <row r="882" spans="1:5">
      <c r="A882" s="187" t="s">
        <v>650</v>
      </c>
      <c r="B882" s="189">
        <v>32471040</v>
      </c>
      <c r="C882" s="170"/>
      <c r="D882" s="167"/>
      <c r="E882" s="167"/>
    </row>
    <row r="883" spans="1:5">
      <c r="A883" s="188" t="s">
        <v>2326</v>
      </c>
      <c r="B883" s="190">
        <v>1344000</v>
      </c>
      <c r="C883" s="170"/>
      <c r="D883" s="167"/>
      <c r="E883" s="167"/>
    </row>
    <row r="884" spans="1:5">
      <c r="A884" s="188" t="s">
        <v>2358</v>
      </c>
      <c r="B884" s="190">
        <v>1397760</v>
      </c>
      <c r="C884" s="168"/>
      <c r="D884" s="169"/>
      <c r="E884" s="169"/>
    </row>
    <row r="885" spans="1:5">
      <c r="A885" s="188" t="s">
        <v>2262</v>
      </c>
      <c r="B885" s="191"/>
      <c r="C885" s="170"/>
      <c r="D885" s="167"/>
      <c r="E885" s="167"/>
    </row>
    <row r="886" spans="1:5">
      <c r="A886" s="188" t="s">
        <v>2263</v>
      </c>
      <c r="B886" s="190">
        <v>1397760</v>
      </c>
      <c r="C886" s="168"/>
      <c r="D886" s="169"/>
      <c r="E886" s="169"/>
    </row>
    <row r="887" spans="1:5">
      <c r="A887" s="188" t="s">
        <v>2264</v>
      </c>
      <c r="B887" s="190">
        <v>1397760</v>
      </c>
      <c r="C887" s="170"/>
      <c r="D887" s="167"/>
      <c r="E887" s="167"/>
    </row>
    <row r="888" spans="1:5">
      <c r="A888" s="188" t="s">
        <v>2267</v>
      </c>
      <c r="B888" s="190">
        <v>2688000</v>
      </c>
      <c r="C888" s="168"/>
      <c r="D888" s="169"/>
      <c r="E888" s="169"/>
    </row>
    <row r="889" spans="1:5">
      <c r="A889" s="188" t="s">
        <v>2268</v>
      </c>
      <c r="B889" s="191"/>
      <c r="C889" s="170"/>
      <c r="D889" s="167"/>
      <c r="E889" s="167"/>
    </row>
    <row r="890" spans="1:5">
      <c r="A890" s="188" t="s">
        <v>2269</v>
      </c>
      <c r="B890" s="190">
        <v>1344000</v>
      </c>
      <c r="C890" s="170"/>
      <c r="D890" s="167"/>
      <c r="E890" s="167"/>
    </row>
    <row r="891" spans="1:5">
      <c r="A891" s="188" t="s">
        <v>2261</v>
      </c>
      <c r="B891" s="190">
        <v>1397760</v>
      </c>
      <c r="C891" s="170"/>
      <c r="D891" s="167"/>
      <c r="E891" s="167"/>
    </row>
    <row r="892" spans="1:5">
      <c r="A892" s="188" t="s">
        <v>2271</v>
      </c>
      <c r="B892" s="190">
        <v>1397760</v>
      </c>
      <c r="C892" s="168"/>
      <c r="D892" s="169"/>
      <c r="E892" s="169"/>
    </row>
    <row r="893" spans="1:5">
      <c r="A893" s="188" t="s">
        <v>2251</v>
      </c>
      <c r="B893" s="190">
        <v>1075200</v>
      </c>
      <c r="C893" s="170"/>
      <c r="D893" s="167"/>
      <c r="E893" s="167"/>
    </row>
    <row r="894" spans="1:5">
      <c r="A894" s="188" t="s">
        <v>2273</v>
      </c>
      <c r="B894" s="190">
        <v>1397760</v>
      </c>
      <c r="C894" s="170"/>
      <c r="D894" s="167"/>
      <c r="E894" s="167"/>
    </row>
    <row r="895" spans="1:5">
      <c r="A895" s="188" t="s">
        <v>2237</v>
      </c>
      <c r="B895" s="190">
        <v>1451520</v>
      </c>
      <c r="C895" s="170"/>
      <c r="D895" s="167"/>
      <c r="E895" s="167"/>
    </row>
    <row r="896" spans="1:5">
      <c r="A896" s="188" t="s">
        <v>2279</v>
      </c>
      <c r="B896" s="190">
        <v>1505280</v>
      </c>
      <c r="C896" s="170"/>
      <c r="D896" s="167"/>
      <c r="E896" s="167"/>
    </row>
    <row r="897" spans="1:5">
      <c r="A897" s="188" t="s">
        <v>2281</v>
      </c>
      <c r="B897" s="190">
        <v>1397760</v>
      </c>
      <c r="C897" s="168"/>
      <c r="D897" s="169"/>
      <c r="E897" s="169"/>
    </row>
    <row r="898" spans="1:5">
      <c r="A898" s="188" t="s">
        <v>2282</v>
      </c>
      <c r="B898" s="190">
        <v>3010560</v>
      </c>
      <c r="C898" s="170"/>
      <c r="D898" s="167"/>
      <c r="E898" s="167"/>
    </row>
    <row r="899" spans="1:5">
      <c r="A899" s="188" t="s">
        <v>2249</v>
      </c>
      <c r="B899" s="191"/>
      <c r="C899" s="170"/>
      <c r="D899" s="167"/>
      <c r="E899" s="167"/>
    </row>
    <row r="900" spans="1:5">
      <c r="A900" s="188" t="s">
        <v>2242</v>
      </c>
      <c r="B900" s="190">
        <v>2849280</v>
      </c>
      <c r="C900" s="170"/>
      <c r="D900" s="167"/>
      <c r="E900" s="167"/>
    </row>
    <row r="901" spans="1:5">
      <c r="A901" s="188" t="s">
        <v>2245</v>
      </c>
      <c r="B901" s="190">
        <v>1559040</v>
      </c>
      <c r="C901" s="168"/>
      <c r="D901" s="169"/>
      <c r="E901" s="169"/>
    </row>
    <row r="902" spans="1:5">
      <c r="A902" s="188" t="s">
        <v>2283</v>
      </c>
      <c r="B902" s="190">
        <v>1236480</v>
      </c>
      <c r="C902" s="170"/>
      <c r="D902" s="167"/>
      <c r="E902" s="167"/>
    </row>
    <row r="903" spans="1:5">
      <c r="A903" s="188" t="s">
        <v>2256</v>
      </c>
      <c r="B903" s="190">
        <v>1451520</v>
      </c>
      <c r="C903" s="168"/>
      <c r="D903" s="169"/>
      <c r="E903" s="169"/>
    </row>
    <row r="904" spans="1:5">
      <c r="A904" s="188" t="s">
        <v>2258</v>
      </c>
      <c r="B904" s="190">
        <v>1397760</v>
      </c>
      <c r="C904" s="170"/>
      <c r="D904" s="167"/>
      <c r="E904" s="167"/>
    </row>
    <row r="905" spans="1:5">
      <c r="A905" s="188" t="s">
        <v>2284</v>
      </c>
      <c r="B905" s="190">
        <v>1128960</v>
      </c>
      <c r="C905" s="168"/>
      <c r="D905" s="169"/>
      <c r="E905" s="169"/>
    </row>
    <row r="906" spans="1:5">
      <c r="A906" s="188" t="s">
        <v>2236</v>
      </c>
      <c r="B906" s="190">
        <v>645120</v>
      </c>
      <c r="C906" s="170"/>
      <c r="D906" s="167"/>
      <c r="E906" s="167"/>
    </row>
    <row r="907" spans="1:5">
      <c r="A907" s="186" t="s">
        <v>1754</v>
      </c>
      <c r="B907" s="185">
        <v>4025000</v>
      </c>
      <c r="C907" s="168"/>
      <c r="D907" s="169"/>
      <c r="E907" s="169"/>
    </row>
    <row r="908" spans="1:5">
      <c r="A908" s="187" t="s">
        <v>1755</v>
      </c>
      <c r="B908" s="189">
        <v>4025000</v>
      </c>
      <c r="C908" s="170"/>
      <c r="D908" s="167"/>
      <c r="E908" s="167"/>
    </row>
    <row r="909" spans="1:5">
      <c r="A909" s="188" t="s">
        <v>2246</v>
      </c>
      <c r="B909" s="190">
        <v>4025000</v>
      </c>
      <c r="C909" s="170"/>
      <c r="D909" s="167"/>
      <c r="E909" s="167"/>
    </row>
    <row r="910" spans="1:5">
      <c r="A910" s="186" t="s">
        <v>2437</v>
      </c>
      <c r="B910" s="185">
        <v>24114000</v>
      </c>
      <c r="C910" s="168"/>
      <c r="D910" s="169"/>
      <c r="E910" s="169"/>
    </row>
    <row r="911" spans="1:5">
      <c r="A911" s="187" t="s">
        <v>2438</v>
      </c>
      <c r="B911" s="189">
        <v>24114000</v>
      </c>
      <c r="C911" s="170"/>
      <c r="D911" s="167"/>
      <c r="E911" s="167"/>
    </row>
    <row r="912" spans="1:5">
      <c r="A912" s="188" t="s">
        <v>2282</v>
      </c>
      <c r="B912" s="190">
        <v>24114000</v>
      </c>
      <c r="C912" s="170"/>
      <c r="D912" s="167"/>
      <c r="E912" s="167"/>
    </row>
    <row r="913" spans="1:2">
      <c r="A913" s="150" t="s">
        <v>3</v>
      </c>
      <c r="B913" s="192">
        <v>118140074294.54999</v>
      </c>
    </row>
    <row r="914" spans="1:2">
      <c r="A914" s="75"/>
      <c r="B914" s="132" t="e">
        <f>+B6+B9+B12+B15+B20+B23+B28+B39+B42+B45+B50+B53+B56+B59+B95+B98+B101+B105+B108+B120+B125+B128+B135+B138+B141+B154+B157+B160+B164+B167+B194+B197+B200+B203+B206+B209+B214+B217+B226+B231+B236+B240+B276+B282+B289+B292+B295+B298+B302+B315+B322+B337+B359+B362+B392+B395+B398+B403+B407+B410+B414+B417+B421+B424+B437+B460+B463+B467+B474+B478+B484+B522+B526+B536+B540+B544+B551+B558+B562+B565+B570+B573+B576+B580+B583+B586+B590+B593+B596+B601+B604+B608+B611+B614+B625+B628+B631+B634+B637+B640+B647+B650+B653+B657+B673+B677+B689+B699+B702+B705+B708+B712+B716+B721+B728+B809+B812+B821+B828+B838+B842+B851+B858+B877+B881+B907+B910+#REF!</f>
        <v>#REF!</v>
      </c>
    </row>
    <row r="927" spans="1:2">
      <c r="B927" s="146" t="e">
        <f>B913+'4-Хизматлар'!#REF!+'5-Пудратчи'!B18+'6-Эл.эн.газ сув'!#REF!</f>
        <v>#REF!</v>
      </c>
    </row>
    <row r="930" spans="2:2">
      <c r="B930" s="146" t="e">
        <f>B927-'7-Гос.зак.'!K34</f>
        <v>#REF!</v>
      </c>
    </row>
  </sheetData>
  <autoFilter ref="A5:F914"/>
  <pageMargins left="0.70866141732283472" right="0.19" top="0.35433070866141736" bottom="0.47244094488188981" header="0.31496062992125984" footer="0.24"/>
  <pageSetup paperSize="9" scale="82" orientation="portrait" verticalDpi="0" r:id="rId1"/>
  <headerFooter>
    <oddFooter>&amp;CСтраница &amp;С&amp;P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zoomScaleNormal="100" workbookViewId="0">
      <selection activeCell="G20" sqref="G20"/>
    </sheetView>
  </sheetViews>
  <sheetFormatPr defaultRowHeight="12.75"/>
  <cols>
    <col min="1" max="1" width="12.28515625" style="91" bestFit="1" customWidth="1"/>
    <col min="2" max="2" width="9.28515625" style="91" bestFit="1" customWidth="1"/>
    <col min="3" max="3" width="14.42578125" style="91" customWidth="1"/>
    <col min="4" max="4" width="33.42578125" style="91" customWidth="1"/>
    <col min="5" max="5" width="37.5703125" style="91" customWidth="1"/>
    <col min="6" max="6" width="18" style="91" customWidth="1"/>
    <col min="7" max="7" width="16" style="91" customWidth="1"/>
    <col min="8" max="8" width="21.85546875" style="91" customWidth="1"/>
    <col min="9" max="16384" width="9.140625" style="91"/>
  </cols>
  <sheetData>
    <row r="1" spans="1:8" ht="39" customHeight="1">
      <c r="A1" s="338" t="s">
        <v>2956</v>
      </c>
      <c r="B1" s="338"/>
      <c r="C1" s="338"/>
      <c r="D1" s="338"/>
      <c r="E1" s="338"/>
      <c r="F1" s="338"/>
      <c r="G1" s="338"/>
      <c r="H1" s="338"/>
    </row>
    <row r="3" spans="1:8" ht="30">
      <c r="A3" s="92" t="s">
        <v>241</v>
      </c>
      <c r="B3" s="92" t="s">
        <v>22</v>
      </c>
      <c r="C3" s="92" t="s">
        <v>37</v>
      </c>
      <c r="D3" s="92" t="s">
        <v>145</v>
      </c>
      <c r="E3" s="92" t="s">
        <v>146</v>
      </c>
      <c r="F3" s="92" t="s">
        <v>147</v>
      </c>
      <c r="G3" s="92" t="s">
        <v>148</v>
      </c>
      <c r="H3" s="92" t="s">
        <v>44</v>
      </c>
    </row>
    <row r="4" spans="1:8" ht="14.25">
      <c r="A4" s="246">
        <v>1</v>
      </c>
      <c r="B4" s="258">
        <v>2015078</v>
      </c>
      <c r="C4" s="259">
        <v>45305</v>
      </c>
      <c r="D4" s="258" t="s">
        <v>442</v>
      </c>
      <c r="E4" s="258" t="s">
        <v>443</v>
      </c>
      <c r="F4" s="258">
        <v>308904237</v>
      </c>
      <c r="G4" s="246">
        <v>25</v>
      </c>
      <c r="H4" s="237">
        <v>617500</v>
      </c>
    </row>
    <row r="5" spans="1:8" ht="14.25">
      <c r="A5" s="246">
        <f>A4+1</f>
        <v>2</v>
      </c>
      <c r="B5" s="258">
        <v>2015076</v>
      </c>
      <c r="C5" s="259">
        <v>45305</v>
      </c>
      <c r="D5" s="258" t="s">
        <v>442</v>
      </c>
      <c r="E5" s="258" t="s">
        <v>443</v>
      </c>
      <c r="F5" s="258">
        <v>308904237</v>
      </c>
      <c r="G5" s="246">
        <v>5</v>
      </c>
      <c r="H5" s="237">
        <v>115000</v>
      </c>
    </row>
    <row r="6" spans="1:8" ht="14.25">
      <c r="A6" s="260">
        <f t="shared" ref="A6:A12" si="0">A5+1</f>
        <v>3</v>
      </c>
      <c r="B6" s="261">
        <v>2141795</v>
      </c>
      <c r="C6" s="262">
        <v>45367</v>
      </c>
      <c r="D6" s="263" t="s">
        <v>444</v>
      </c>
      <c r="E6" s="247" t="s">
        <v>445</v>
      </c>
      <c r="F6" s="261">
        <v>301595121</v>
      </c>
      <c r="G6" s="260">
        <v>2</v>
      </c>
      <c r="H6" s="264">
        <v>1938000</v>
      </c>
    </row>
    <row r="7" spans="1:8" ht="14.25">
      <c r="A7" s="246">
        <f t="shared" si="0"/>
        <v>4</v>
      </c>
      <c r="B7" s="258">
        <v>2141226</v>
      </c>
      <c r="C7" s="259">
        <v>45367</v>
      </c>
      <c r="D7" s="258" t="s">
        <v>446</v>
      </c>
      <c r="E7" s="258" t="s">
        <v>447</v>
      </c>
      <c r="F7" s="258">
        <v>303499849</v>
      </c>
      <c r="G7" s="246">
        <v>30</v>
      </c>
      <c r="H7" s="237">
        <v>504000</v>
      </c>
    </row>
    <row r="8" spans="1:8" ht="14.25">
      <c r="A8" s="246">
        <f t="shared" si="0"/>
        <v>5</v>
      </c>
      <c r="B8" s="258">
        <v>2141227</v>
      </c>
      <c r="C8" s="259">
        <v>45367</v>
      </c>
      <c r="D8" s="258" t="s">
        <v>446</v>
      </c>
      <c r="E8" s="258" t="s">
        <v>447</v>
      </c>
      <c r="F8" s="258">
        <v>303499849</v>
      </c>
      <c r="G8" s="246">
        <v>30</v>
      </c>
      <c r="H8" s="265">
        <v>504000</v>
      </c>
    </row>
    <row r="9" spans="1:8" ht="14.25">
      <c r="A9" s="246">
        <f t="shared" si="0"/>
        <v>6</v>
      </c>
      <c r="B9" s="245">
        <v>2254875</v>
      </c>
      <c r="C9" s="266">
        <v>45415</v>
      </c>
      <c r="D9" s="258" t="s">
        <v>442</v>
      </c>
      <c r="E9" s="240" t="s">
        <v>1510</v>
      </c>
      <c r="F9" s="267">
        <v>300421608</v>
      </c>
      <c r="G9" s="246" t="s">
        <v>168</v>
      </c>
      <c r="H9" s="237">
        <v>683200</v>
      </c>
    </row>
    <row r="10" spans="1:8" ht="14.25">
      <c r="A10" s="246">
        <f t="shared" si="0"/>
        <v>7</v>
      </c>
      <c r="B10" s="247">
        <v>2189787</v>
      </c>
      <c r="C10" s="259">
        <v>45388</v>
      </c>
      <c r="D10" s="258" t="s">
        <v>1513</v>
      </c>
      <c r="E10" s="258" t="s">
        <v>1510</v>
      </c>
      <c r="F10" s="240">
        <v>300421608</v>
      </c>
      <c r="G10" s="246">
        <v>1000</v>
      </c>
      <c r="H10" s="237">
        <v>2352000</v>
      </c>
    </row>
    <row r="11" spans="1:8" ht="14.25">
      <c r="A11" s="246">
        <f t="shared" si="0"/>
        <v>8</v>
      </c>
      <c r="B11" s="240">
        <v>2277367</v>
      </c>
      <c r="C11" s="259">
        <v>45424</v>
      </c>
      <c r="D11" s="258" t="s">
        <v>1514</v>
      </c>
      <c r="E11" s="240" t="s">
        <v>1515</v>
      </c>
      <c r="F11" s="240">
        <v>306403047</v>
      </c>
      <c r="G11" s="246">
        <v>8</v>
      </c>
      <c r="H11" s="237">
        <v>2760000</v>
      </c>
    </row>
    <row r="12" spans="1:8" ht="14.25">
      <c r="A12" s="246">
        <f t="shared" si="0"/>
        <v>9</v>
      </c>
      <c r="B12" s="240">
        <v>2333948</v>
      </c>
      <c r="C12" s="259">
        <v>45442</v>
      </c>
      <c r="D12" s="258" t="s">
        <v>1516</v>
      </c>
      <c r="E12" s="240" t="s">
        <v>1517</v>
      </c>
      <c r="F12" s="240">
        <v>303055063</v>
      </c>
      <c r="G12" s="246">
        <v>2</v>
      </c>
      <c r="H12" s="237">
        <v>117600</v>
      </c>
    </row>
    <row r="13" spans="1:8" ht="15">
      <c r="A13" s="102"/>
      <c r="B13" s="102"/>
      <c r="C13" s="102"/>
      <c r="D13" s="102"/>
      <c r="E13" s="102"/>
      <c r="F13" s="102"/>
      <c r="G13" s="102"/>
      <c r="H13" s="183">
        <f>SUM(H4:H12)</f>
        <v>9591300</v>
      </c>
    </row>
    <row r="20" spans="8:8">
      <c r="H20" s="109"/>
    </row>
  </sheetData>
  <autoFilter ref="B3:H3"/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7"/>
  <sheetViews>
    <sheetView view="pageBreakPreview" zoomScaleSheetLayoutView="100" workbookViewId="0">
      <pane xSplit="1" ySplit="5" topLeftCell="E48" activePane="bottomRight" state="frozen"/>
      <selection pane="topRight" activeCell="B1" sqref="B1"/>
      <selection pane="bottomLeft" activeCell="A6" sqref="A6"/>
      <selection pane="bottomRight" activeCell="F56" sqref="F56"/>
    </sheetView>
  </sheetViews>
  <sheetFormatPr defaultRowHeight="15"/>
  <cols>
    <col min="1" max="1" width="5.28515625" style="21" customWidth="1"/>
    <col min="2" max="3" width="16.28515625" style="21" customWidth="1"/>
    <col min="4" max="4" width="15.5703125" style="21" customWidth="1"/>
    <col min="5" max="5" width="18.85546875" style="72" customWidth="1"/>
    <col min="6" max="6" width="23.28515625" style="22" customWidth="1"/>
    <col min="7" max="7" width="14.7109375" style="19" customWidth="1"/>
    <col min="8" max="8" width="16.85546875" style="19" customWidth="1"/>
    <col min="9" max="16384" width="9.140625" style="21"/>
  </cols>
  <sheetData>
    <row r="1" spans="1:15">
      <c r="G1" s="19" t="s">
        <v>57</v>
      </c>
    </row>
    <row r="2" spans="1:15">
      <c r="A2" s="339" t="s">
        <v>27</v>
      </c>
      <c r="B2" s="339"/>
      <c r="C2" s="339"/>
      <c r="D2" s="339"/>
      <c r="E2" s="339"/>
      <c r="F2" s="339"/>
      <c r="G2" s="339"/>
    </row>
    <row r="3" spans="1:15">
      <c r="A3" s="339" t="s">
        <v>2133</v>
      </c>
      <c r="B3" s="339"/>
      <c r="C3" s="339"/>
      <c r="D3" s="339"/>
      <c r="E3" s="339"/>
      <c r="F3" s="339"/>
      <c r="G3" s="339"/>
    </row>
    <row r="4" spans="1:15">
      <c r="G4" s="73"/>
    </row>
    <row r="5" spans="1:15" ht="39.75" customHeight="1">
      <c r="A5" s="65"/>
      <c r="B5" s="66" t="s">
        <v>155</v>
      </c>
      <c r="C5" s="66" t="s">
        <v>156</v>
      </c>
      <c r="D5" s="66" t="s">
        <v>157</v>
      </c>
      <c r="E5" s="68" t="s">
        <v>158</v>
      </c>
      <c r="F5" s="67" t="s">
        <v>159</v>
      </c>
      <c r="G5" s="68" t="s">
        <v>160</v>
      </c>
      <c r="H5" s="68" t="s">
        <v>161</v>
      </c>
    </row>
    <row r="6" spans="1:15">
      <c r="A6" s="173">
        <v>1</v>
      </c>
      <c r="B6" s="174" t="s">
        <v>430</v>
      </c>
      <c r="C6" s="174" t="s">
        <v>167</v>
      </c>
      <c r="D6" s="175">
        <v>45303</v>
      </c>
      <c r="E6" s="176">
        <v>3360</v>
      </c>
      <c r="F6" s="174" t="s">
        <v>293</v>
      </c>
      <c r="G6" s="174">
        <v>200811551</v>
      </c>
      <c r="H6" s="273">
        <v>3360</v>
      </c>
      <c r="I6" s="21" t="s">
        <v>2957</v>
      </c>
      <c r="J6" s="272">
        <v>3360</v>
      </c>
      <c r="K6" s="21" t="s">
        <v>2958</v>
      </c>
      <c r="L6" s="21" t="s">
        <v>2959</v>
      </c>
      <c r="M6" s="21" t="s">
        <v>168</v>
      </c>
      <c r="N6" s="272">
        <v>67200</v>
      </c>
      <c r="O6" s="272">
        <v>67200</v>
      </c>
    </row>
    <row r="7" spans="1:15">
      <c r="A7" s="173">
        <v>2</v>
      </c>
      <c r="B7" s="174" t="s">
        <v>431</v>
      </c>
      <c r="C7" s="174" t="s">
        <v>167</v>
      </c>
      <c r="D7" s="175">
        <v>45303</v>
      </c>
      <c r="E7" s="176">
        <v>5600</v>
      </c>
      <c r="F7" s="174" t="s">
        <v>293</v>
      </c>
      <c r="G7" s="174">
        <v>200811551</v>
      </c>
      <c r="H7" s="273">
        <v>5600</v>
      </c>
      <c r="I7" s="21" t="s">
        <v>2957</v>
      </c>
      <c r="J7" s="272">
        <v>5600</v>
      </c>
      <c r="K7" s="21" t="s">
        <v>2960</v>
      </c>
      <c r="L7" s="21" t="s">
        <v>2959</v>
      </c>
      <c r="M7" s="21" t="s">
        <v>168</v>
      </c>
      <c r="N7" s="272">
        <v>112000</v>
      </c>
      <c r="O7" s="272">
        <v>112000</v>
      </c>
    </row>
    <row r="8" spans="1:15">
      <c r="A8" s="173">
        <v>3</v>
      </c>
      <c r="B8" s="174" t="s">
        <v>432</v>
      </c>
      <c r="C8" s="174" t="s">
        <v>167</v>
      </c>
      <c r="D8" s="175">
        <v>45303</v>
      </c>
      <c r="E8" s="176">
        <v>50400</v>
      </c>
      <c r="F8" s="174" t="s">
        <v>293</v>
      </c>
      <c r="G8" s="174">
        <v>200811551</v>
      </c>
      <c r="H8" s="273">
        <v>50400</v>
      </c>
      <c r="I8" s="21" t="s">
        <v>2957</v>
      </c>
      <c r="J8" s="272">
        <v>50400</v>
      </c>
      <c r="K8" s="21" t="s">
        <v>2961</v>
      </c>
      <c r="L8" s="21" t="s">
        <v>2962</v>
      </c>
      <c r="M8" s="21" t="s">
        <v>168</v>
      </c>
      <c r="N8" s="272">
        <v>5040000</v>
      </c>
      <c r="O8" s="272">
        <v>5040000</v>
      </c>
    </row>
    <row r="9" spans="1:15">
      <c r="A9" s="173">
        <v>4</v>
      </c>
      <c r="B9" s="174" t="s">
        <v>433</v>
      </c>
      <c r="C9" s="174" t="s">
        <v>167</v>
      </c>
      <c r="D9" s="175">
        <v>45320</v>
      </c>
      <c r="E9" s="176">
        <v>18000000</v>
      </c>
      <c r="F9" s="174" t="s">
        <v>169</v>
      </c>
      <c r="G9" s="174">
        <v>302764392</v>
      </c>
      <c r="H9" s="274">
        <v>15200000</v>
      </c>
      <c r="I9" s="21" t="s">
        <v>2957</v>
      </c>
      <c r="J9" s="272">
        <v>15200000</v>
      </c>
      <c r="K9" s="21" t="s">
        <v>2963</v>
      </c>
      <c r="L9" s="21">
        <v>4000</v>
      </c>
      <c r="M9" s="21" t="s">
        <v>168</v>
      </c>
      <c r="N9" s="272">
        <v>4500</v>
      </c>
      <c r="O9" s="272">
        <v>3800</v>
      </c>
    </row>
    <row r="10" spans="1:15">
      <c r="A10" s="173">
        <v>5</v>
      </c>
      <c r="B10" s="174" t="s">
        <v>434</v>
      </c>
      <c r="C10" s="174" t="s">
        <v>167</v>
      </c>
      <c r="D10" s="175">
        <v>45362</v>
      </c>
      <c r="E10" s="176">
        <v>4939200</v>
      </c>
      <c r="F10" s="174" t="s">
        <v>435</v>
      </c>
      <c r="G10" s="174">
        <v>304548041</v>
      </c>
      <c r="H10" s="275">
        <v>4116000</v>
      </c>
      <c r="I10" s="21" t="s">
        <v>2957</v>
      </c>
      <c r="J10" s="272">
        <v>4116000</v>
      </c>
      <c r="K10" s="21" t="s">
        <v>2964</v>
      </c>
      <c r="L10" s="21">
        <v>7</v>
      </c>
      <c r="M10" s="21" t="s">
        <v>239</v>
      </c>
      <c r="N10" s="272">
        <v>705600</v>
      </c>
      <c r="O10" s="272">
        <v>588000</v>
      </c>
    </row>
    <row r="11" spans="1:15">
      <c r="A11" s="173">
        <v>6</v>
      </c>
      <c r="B11" s="174" t="s">
        <v>1525</v>
      </c>
      <c r="C11" s="174" t="s">
        <v>167</v>
      </c>
      <c r="D11" s="175">
        <v>45388</v>
      </c>
      <c r="E11" s="176">
        <v>18000000</v>
      </c>
      <c r="F11" s="174" t="s">
        <v>169</v>
      </c>
      <c r="G11" s="174">
        <v>302764392</v>
      </c>
      <c r="H11" s="275">
        <v>15000000</v>
      </c>
      <c r="I11" s="21" t="s">
        <v>2957</v>
      </c>
      <c r="J11" s="272">
        <v>15000000</v>
      </c>
      <c r="K11" s="21" t="s">
        <v>2963</v>
      </c>
      <c r="L11" s="21">
        <v>4000</v>
      </c>
      <c r="M11" s="21" t="s">
        <v>168</v>
      </c>
      <c r="N11" s="272">
        <v>4500</v>
      </c>
      <c r="O11" s="272">
        <v>3750</v>
      </c>
    </row>
    <row r="12" spans="1:15">
      <c r="A12" s="173">
        <v>7</v>
      </c>
      <c r="B12" s="174" t="s">
        <v>1526</v>
      </c>
      <c r="C12" s="174" t="s">
        <v>167</v>
      </c>
      <c r="D12" s="175">
        <v>45393</v>
      </c>
      <c r="E12" s="176">
        <v>10000000</v>
      </c>
      <c r="F12" s="174" t="s">
        <v>1527</v>
      </c>
      <c r="G12" s="174">
        <v>303971562</v>
      </c>
      <c r="H12" s="275">
        <v>9000</v>
      </c>
      <c r="I12" s="21" t="s">
        <v>53</v>
      </c>
      <c r="J12" s="272">
        <v>9000</v>
      </c>
      <c r="K12" s="21" t="s">
        <v>2965</v>
      </c>
      <c r="L12" s="21">
        <v>1</v>
      </c>
      <c r="M12" s="21" t="s">
        <v>2966</v>
      </c>
      <c r="N12" s="272">
        <v>10000000</v>
      </c>
      <c r="O12" s="272">
        <v>9000</v>
      </c>
    </row>
    <row r="13" spans="1:15">
      <c r="A13" s="268">
        <v>8</v>
      </c>
      <c r="B13" s="269" t="s">
        <v>1528</v>
      </c>
      <c r="C13" s="269" t="s">
        <v>167</v>
      </c>
      <c r="D13" s="270">
        <v>45402</v>
      </c>
      <c r="E13" s="271">
        <v>5706000</v>
      </c>
      <c r="F13" s="269" t="s">
        <v>1529</v>
      </c>
      <c r="G13" s="269">
        <v>310460547</v>
      </c>
      <c r="H13" s="275">
        <v>1676040</v>
      </c>
      <c r="I13" s="21" t="s">
        <v>2957</v>
      </c>
      <c r="J13" s="272">
        <v>1676040</v>
      </c>
      <c r="K13" s="21" t="s">
        <v>2967</v>
      </c>
      <c r="L13" s="21">
        <v>6</v>
      </c>
      <c r="M13" s="21" t="s">
        <v>239</v>
      </c>
      <c r="N13" s="272">
        <v>951000</v>
      </c>
      <c r="O13" s="272">
        <v>279340</v>
      </c>
    </row>
    <row r="14" spans="1:15">
      <c r="A14" s="268">
        <v>9</v>
      </c>
      <c r="B14" s="269" t="s">
        <v>1530</v>
      </c>
      <c r="C14" s="269" t="s">
        <v>167</v>
      </c>
      <c r="D14" s="270">
        <v>45402</v>
      </c>
      <c r="E14" s="271">
        <v>1200000</v>
      </c>
      <c r="F14" s="269" t="s">
        <v>1531</v>
      </c>
      <c r="G14" s="269">
        <v>207184330</v>
      </c>
      <c r="H14" s="275">
        <v>1041600</v>
      </c>
      <c r="I14" s="21" t="s">
        <v>2957</v>
      </c>
      <c r="J14" s="272">
        <v>1041600</v>
      </c>
      <c r="K14" s="21" t="s">
        <v>2968</v>
      </c>
      <c r="L14" s="21">
        <v>3</v>
      </c>
      <c r="M14" s="21" t="s">
        <v>239</v>
      </c>
      <c r="N14" s="272">
        <v>400000</v>
      </c>
      <c r="O14" s="272">
        <v>347200</v>
      </c>
    </row>
    <row r="15" spans="1:15">
      <c r="A15" s="268">
        <v>10</v>
      </c>
      <c r="B15" s="269" t="s">
        <v>1532</v>
      </c>
      <c r="C15" s="269" t="s">
        <v>167</v>
      </c>
      <c r="D15" s="270">
        <v>45404</v>
      </c>
      <c r="E15" s="271">
        <v>300000</v>
      </c>
      <c r="F15" s="269" t="s">
        <v>1534</v>
      </c>
      <c r="G15" s="269">
        <v>308544567</v>
      </c>
      <c r="H15" s="275">
        <v>220000</v>
      </c>
      <c r="I15" s="21" t="s">
        <v>2957</v>
      </c>
      <c r="J15" s="272">
        <v>220000</v>
      </c>
      <c r="K15" s="21" t="s">
        <v>2969</v>
      </c>
      <c r="L15" s="21">
        <v>1</v>
      </c>
      <c r="M15" s="21" t="s">
        <v>239</v>
      </c>
      <c r="N15" s="272">
        <v>300000</v>
      </c>
      <c r="O15" s="272">
        <v>220000</v>
      </c>
    </row>
    <row r="16" spans="1:15">
      <c r="A16" s="268">
        <v>11</v>
      </c>
      <c r="B16" s="269" t="s">
        <v>1535</v>
      </c>
      <c r="C16" s="269" t="s">
        <v>167</v>
      </c>
      <c r="D16" s="270">
        <v>45421</v>
      </c>
      <c r="E16" s="271">
        <v>1470000</v>
      </c>
      <c r="F16" s="269" t="s">
        <v>1536</v>
      </c>
      <c r="G16" s="269">
        <v>303499849</v>
      </c>
      <c r="H16" s="275">
        <v>1225000</v>
      </c>
      <c r="I16" s="21" t="s">
        <v>2957</v>
      </c>
      <c r="J16" s="272">
        <v>1225000</v>
      </c>
      <c r="K16" s="21" t="s">
        <v>2970</v>
      </c>
      <c r="L16" s="21">
        <v>50</v>
      </c>
      <c r="M16" s="21" t="s">
        <v>168</v>
      </c>
      <c r="N16" s="272">
        <v>29400</v>
      </c>
      <c r="O16" s="272">
        <v>24500</v>
      </c>
    </row>
    <row r="17" spans="1:15">
      <c r="A17" s="268">
        <v>12</v>
      </c>
      <c r="B17" s="269" t="s">
        <v>1537</v>
      </c>
      <c r="C17" s="269" t="s">
        <v>167</v>
      </c>
      <c r="D17" s="270">
        <v>45442</v>
      </c>
      <c r="E17" s="271">
        <v>2100000</v>
      </c>
      <c r="F17" s="269" t="s">
        <v>1538</v>
      </c>
      <c r="G17" s="269">
        <v>310824424</v>
      </c>
      <c r="H17" s="275">
        <v>1500000</v>
      </c>
      <c r="I17" s="21" t="s">
        <v>2957</v>
      </c>
      <c r="J17" s="272">
        <v>1500000</v>
      </c>
      <c r="K17" s="21" t="s">
        <v>2971</v>
      </c>
      <c r="L17" s="21">
        <v>20</v>
      </c>
      <c r="M17" s="21" t="s">
        <v>168</v>
      </c>
      <c r="N17" s="272">
        <v>105000</v>
      </c>
      <c r="O17" s="272">
        <v>75000</v>
      </c>
    </row>
    <row r="18" spans="1:15">
      <c r="A18" s="268">
        <v>13</v>
      </c>
      <c r="B18" s="269" t="s">
        <v>1539</v>
      </c>
      <c r="C18" s="269" t="s">
        <v>167</v>
      </c>
      <c r="D18" s="270">
        <v>45451</v>
      </c>
      <c r="E18" s="271">
        <v>6552000</v>
      </c>
      <c r="F18" s="269" t="s">
        <v>1540</v>
      </c>
      <c r="G18" s="269">
        <v>310872912</v>
      </c>
      <c r="H18" s="275">
        <v>3520000</v>
      </c>
      <c r="I18" s="21" t="s">
        <v>2957</v>
      </c>
      <c r="J18" s="272">
        <v>3520000</v>
      </c>
      <c r="K18" s="21" t="s">
        <v>2972</v>
      </c>
      <c r="L18" s="21">
        <v>1000</v>
      </c>
      <c r="M18" s="21" t="s">
        <v>239</v>
      </c>
      <c r="N18" s="272">
        <v>6552</v>
      </c>
      <c r="O18" s="272">
        <v>3520</v>
      </c>
    </row>
    <row r="19" spans="1:15">
      <c r="A19" s="268">
        <v>14</v>
      </c>
      <c r="B19" s="269" t="s">
        <v>1541</v>
      </c>
      <c r="C19" s="269" t="s">
        <v>167</v>
      </c>
      <c r="D19" s="270">
        <v>45472</v>
      </c>
      <c r="E19" s="271">
        <v>6300000</v>
      </c>
      <c r="F19" s="269" t="s">
        <v>2099</v>
      </c>
      <c r="G19" s="269">
        <v>302959347</v>
      </c>
      <c r="H19" s="275">
        <v>5820000</v>
      </c>
      <c r="I19" s="21" t="s">
        <v>2957</v>
      </c>
      <c r="J19" s="272">
        <v>5820000</v>
      </c>
      <c r="K19" s="21" t="s">
        <v>2973</v>
      </c>
      <c r="L19" s="21">
        <v>3000</v>
      </c>
      <c r="M19" s="21" t="s">
        <v>2974</v>
      </c>
      <c r="N19" s="272">
        <v>2100</v>
      </c>
      <c r="O19" s="272">
        <v>1940</v>
      </c>
    </row>
    <row r="20" spans="1:15">
      <c r="A20" s="268">
        <v>15</v>
      </c>
      <c r="B20" s="269" t="s">
        <v>2100</v>
      </c>
      <c r="C20" s="269" t="s">
        <v>167</v>
      </c>
      <c r="D20" s="270">
        <v>45475</v>
      </c>
      <c r="E20" s="271">
        <v>2203200</v>
      </c>
      <c r="F20" s="269" t="s">
        <v>2101</v>
      </c>
      <c r="G20" s="269">
        <v>207111967</v>
      </c>
      <c r="H20" s="275">
        <v>2069760</v>
      </c>
      <c r="I20" s="21" t="s">
        <v>2957</v>
      </c>
      <c r="J20" s="272">
        <v>2069760</v>
      </c>
      <c r="K20" s="21" t="s">
        <v>2975</v>
      </c>
      <c r="L20" s="21">
        <v>12</v>
      </c>
      <c r="M20" s="21" t="s">
        <v>2976</v>
      </c>
      <c r="N20" s="272">
        <v>183600</v>
      </c>
      <c r="O20" s="272">
        <v>172480</v>
      </c>
    </row>
    <row r="21" spans="1:15">
      <c r="A21" s="268">
        <v>16</v>
      </c>
      <c r="B21" s="269" t="s">
        <v>2102</v>
      </c>
      <c r="C21" s="269" t="s">
        <v>167</v>
      </c>
      <c r="D21" s="270">
        <v>45487</v>
      </c>
      <c r="E21" s="271">
        <v>2500000</v>
      </c>
      <c r="F21" s="269" t="s">
        <v>2103</v>
      </c>
      <c r="G21" s="269">
        <v>308444192</v>
      </c>
      <c r="H21" s="275">
        <v>1556800</v>
      </c>
      <c r="I21" s="21" t="s">
        <v>2957</v>
      </c>
      <c r="J21" s="272">
        <v>1556800</v>
      </c>
      <c r="K21" s="21" t="s">
        <v>439</v>
      </c>
      <c r="L21" s="21">
        <v>1</v>
      </c>
      <c r="M21" s="21" t="s">
        <v>239</v>
      </c>
      <c r="N21" s="272">
        <v>2500000</v>
      </c>
      <c r="O21" s="272">
        <v>1556800</v>
      </c>
    </row>
    <row r="22" spans="1:15">
      <c r="A22" s="268">
        <v>17</v>
      </c>
      <c r="B22" s="269" t="s">
        <v>2104</v>
      </c>
      <c r="C22" s="269" t="s">
        <v>167</v>
      </c>
      <c r="D22" s="270">
        <v>45497</v>
      </c>
      <c r="E22" s="271">
        <v>1100000</v>
      </c>
      <c r="F22" s="269" t="s">
        <v>2105</v>
      </c>
      <c r="G22" s="269">
        <v>307123047</v>
      </c>
      <c r="H22" s="275">
        <v>1100000</v>
      </c>
      <c r="I22" s="21" t="s">
        <v>2957</v>
      </c>
      <c r="J22" s="272">
        <v>1100000</v>
      </c>
      <c r="K22" s="21" t="s">
        <v>2977</v>
      </c>
      <c r="L22" s="21">
        <v>2</v>
      </c>
      <c r="M22" s="21" t="s">
        <v>2978</v>
      </c>
      <c r="N22" s="272">
        <v>550000</v>
      </c>
      <c r="O22" s="272">
        <v>550000</v>
      </c>
    </row>
    <row r="23" spans="1:15">
      <c r="A23" s="268">
        <v>18</v>
      </c>
      <c r="B23" s="269" t="s">
        <v>2979</v>
      </c>
      <c r="C23" s="269" t="s">
        <v>167</v>
      </c>
      <c r="D23" s="270">
        <v>45507</v>
      </c>
      <c r="E23" s="271">
        <v>24000000</v>
      </c>
      <c r="F23" s="269" t="s">
        <v>2106</v>
      </c>
      <c r="G23" s="269">
        <v>205886566</v>
      </c>
      <c r="H23" s="276">
        <v>23996000</v>
      </c>
      <c r="I23" s="21" t="s">
        <v>53</v>
      </c>
      <c r="J23" s="272">
        <v>23996000</v>
      </c>
      <c r="K23" s="21" t="s">
        <v>2963</v>
      </c>
      <c r="L23" s="21">
        <v>4000</v>
      </c>
      <c r="M23" s="21" t="s">
        <v>168</v>
      </c>
      <c r="N23" s="272">
        <v>6000</v>
      </c>
      <c r="O23" s="272">
        <v>5999</v>
      </c>
    </row>
    <row r="24" spans="1:15">
      <c r="A24" s="268">
        <v>19</v>
      </c>
      <c r="B24" s="269" t="s">
        <v>2980</v>
      </c>
      <c r="C24" s="269" t="s">
        <v>167</v>
      </c>
      <c r="D24" s="270">
        <v>45512</v>
      </c>
      <c r="E24" s="271">
        <v>18000000</v>
      </c>
      <c r="F24" s="269" t="s">
        <v>2107</v>
      </c>
      <c r="G24" s="269">
        <v>303919141</v>
      </c>
      <c r="H24" s="276">
        <v>9898560</v>
      </c>
      <c r="I24" s="21" t="s">
        <v>2957</v>
      </c>
      <c r="J24" s="272">
        <v>9898560</v>
      </c>
      <c r="K24" s="21" t="s">
        <v>2981</v>
      </c>
      <c r="L24" s="21">
        <v>60</v>
      </c>
      <c r="M24" s="21" t="s">
        <v>2982</v>
      </c>
      <c r="N24" s="272">
        <v>300000</v>
      </c>
      <c r="O24" s="21">
        <v>164976</v>
      </c>
    </row>
    <row r="25" spans="1:15">
      <c r="A25" s="268">
        <v>20</v>
      </c>
      <c r="B25" s="269" t="s">
        <v>2983</v>
      </c>
      <c r="C25" s="269" t="s">
        <v>167</v>
      </c>
      <c r="D25" s="270">
        <v>45513</v>
      </c>
      <c r="E25" s="271">
        <v>26000000</v>
      </c>
      <c r="F25" s="269" t="s">
        <v>169</v>
      </c>
      <c r="G25" s="269">
        <v>302764392</v>
      </c>
      <c r="H25" s="276">
        <v>23600000</v>
      </c>
      <c r="I25" s="21" t="s">
        <v>2957</v>
      </c>
      <c r="J25" s="272">
        <v>23600000</v>
      </c>
      <c r="K25" s="21" t="s">
        <v>2963</v>
      </c>
      <c r="L25" s="21">
        <v>4000</v>
      </c>
      <c r="M25" s="21" t="s">
        <v>168</v>
      </c>
      <c r="N25" s="272">
        <v>6500</v>
      </c>
      <c r="O25" s="272">
        <v>5900</v>
      </c>
    </row>
    <row r="26" spans="1:15">
      <c r="A26" s="268">
        <v>21</v>
      </c>
      <c r="B26" s="269" t="s">
        <v>2984</v>
      </c>
      <c r="C26" s="269" t="s">
        <v>167</v>
      </c>
      <c r="D26" s="270">
        <v>45525</v>
      </c>
      <c r="E26" s="271">
        <v>2394000</v>
      </c>
      <c r="F26" s="269" t="s">
        <v>435</v>
      </c>
      <c r="G26" s="269">
        <v>304548041</v>
      </c>
      <c r="H26" s="276">
        <v>1995000</v>
      </c>
      <c r="I26" s="21" t="s">
        <v>2957</v>
      </c>
      <c r="J26" s="272">
        <v>1995000</v>
      </c>
      <c r="K26" s="21" t="s">
        <v>2964</v>
      </c>
      <c r="L26" s="21">
        <v>1</v>
      </c>
      <c r="M26" s="21" t="s">
        <v>239</v>
      </c>
      <c r="N26" s="272">
        <v>2394000</v>
      </c>
      <c r="O26" s="272">
        <v>1995000</v>
      </c>
    </row>
    <row r="27" spans="1:15">
      <c r="A27" s="268">
        <v>22</v>
      </c>
      <c r="B27" s="269" t="s">
        <v>2985</v>
      </c>
      <c r="C27" s="269" t="s">
        <v>167</v>
      </c>
      <c r="D27" s="270">
        <v>45533</v>
      </c>
      <c r="E27" s="271">
        <v>3536000</v>
      </c>
      <c r="F27" s="269" t="s">
        <v>2108</v>
      </c>
      <c r="G27" s="269">
        <v>301917810</v>
      </c>
      <c r="H27" s="276">
        <v>2748928</v>
      </c>
      <c r="I27" s="21" t="s">
        <v>2957</v>
      </c>
      <c r="J27" s="272">
        <v>2748928</v>
      </c>
      <c r="K27" s="21" t="s">
        <v>2986</v>
      </c>
      <c r="L27" s="21" t="s">
        <v>2987</v>
      </c>
      <c r="M27" s="21" t="s">
        <v>2988</v>
      </c>
      <c r="N27" s="272">
        <v>85000</v>
      </c>
      <c r="O27" s="272">
        <v>66080</v>
      </c>
    </row>
    <row r="28" spans="1:15">
      <c r="A28" s="268">
        <v>23</v>
      </c>
      <c r="B28" s="269" t="s">
        <v>2989</v>
      </c>
      <c r="C28" s="269" t="s">
        <v>167</v>
      </c>
      <c r="D28" s="270">
        <v>45923</v>
      </c>
      <c r="E28" s="271">
        <v>4326000</v>
      </c>
      <c r="F28" s="269" t="s">
        <v>2109</v>
      </c>
      <c r="G28" s="269">
        <v>300453608</v>
      </c>
      <c r="H28" s="276">
        <v>3687400</v>
      </c>
      <c r="I28" s="21" t="s">
        <v>2957</v>
      </c>
      <c r="J28" s="272">
        <v>3687400</v>
      </c>
      <c r="K28" s="21" t="s">
        <v>2990</v>
      </c>
      <c r="L28" s="21">
        <v>206</v>
      </c>
      <c r="M28" s="21" t="s">
        <v>2991</v>
      </c>
      <c r="N28" s="272">
        <v>21000</v>
      </c>
      <c r="O28" s="272">
        <v>17900</v>
      </c>
    </row>
    <row r="29" spans="1:15">
      <c r="A29" s="268">
        <v>24</v>
      </c>
      <c r="B29" s="269" t="s">
        <v>2992</v>
      </c>
      <c r="C29" s="269" t="s">
        <v>167</v>
      </c>
      <c r="D29" s="270">
        <v>45579</v>
      </c>
      <c r="E29" s="271">
        <v>24000000</v>
      </c>
      <c r="F29" s="269" t="s">
        <v>169</v>
      </c>
      <c r="G29" s="269">
        <v>302764392</v>
      </c>
      <c r="H29" s="276">
        <v>24000000</v>
      </c>
      <c r="I29" s="21" t="s">
        <v>53</v>
      </c>
      <c r="J29" s="272">
        <v>24000000</v>
      </c>
      <c r="K29" s="21" t="s">
        <v>2963</v>
      </c>
      <c r="L29" s="21">
        <v>4000</v>
      </c>
      <c r="M29" s="21" t="s">
        <v>168</v>
      </c>
      <c r="N29" s="272">
        <v>6000</v>
      </c>
      <c r="O29" s="272">
        <v>6000</v>
      </c>
    </row>
    <row r="30" spans="1:15">
      <c r="A30" s="268">
        <v>25</v>
      </c>
      <c r="B30" s="269" t="s">
        <v>2993</v>
      </c>
      <c r="C30" s="269" t="s">
        <v>167</v>
      </c>
      <c r="D30" s="270">
        <v>45582</v>
      </c>
      <c r="E30" s="271">
        <v>2400000</v>
      </c>
      <c r="F30" s="269" t="s">
        <v>2109</v>
      </c>
      <c r="G30" s="269">
        <v>300453608</v>
      </c>
      <c r="H30" s="276">
        <v>2280000</v>
      </c>
      <c r="I30" s="21" t="s">
        <v>2957</v>
      </c>
      <c r="J30" s="272">
        <v>2280000</v>
      </c>
      <c r="K30" s="21" t="s">
        <v>2994</v>
      </c>
      <c r="L30" s="21">
        <v>30</v>
      </c>
      <c r="M30" s="21" t="s">
        <v>168</v>
      </c>
      <c r="N30" s="272">
        <v>80000</v>
      </c>
      <c r="O30" s="272">
        <v>76000</v>
      </c>
    </row>
    <row r="31" spans="1:15">
      <c r="A31" s="268">
        <v>26</v>
      </c>
      <c r="B31" s="269" t="s">
        <v>2995</v>
      </c>
      <c r="C31" s="269" t="s">
        <v>167</v>
      </c>
      <c r="D31" s="270">
        <v>45582</v>
      </c>
      <c r="E31" s="271">
        <v>400000</v>
      </c>
      <c r="F31" s="269" t="s">
        <v>2109</v>
      </c>
      <c r="G31" s="269">
        <v>300453608</v>
      </c>
      <c r="H31" s="276">
        <v>320000</v>
      </c>
      <c r="I31" s="21" t="s">
        <v>2957</v>
      </c>
      <c r="J31" s="272">
        <v>320000</v>
      </c>
      <c r="K31" s="21" t="s">
        <v>2996</v>
      </c>
      <c r="L31" s="21">
        <v>20</v>
      </c>
      <c r="M31" s="21" t="s">
        <v>2991</v>
      </c>
      <c r="N31" s="272">
        <v>20000</v>
      </c>
      <c r="O31" s="272">
        <v>16000</v>
      </c>
    </row>
    <row r="32" spans="1:15">
      <c r="A32" s="268">
        <v>27</v>
      </c>
      <c r="B32" s="269" t="s">
        <v>2997</v>
      </c>
      <c r="C32" s="269" t="s">
        <v>167</v>
      </c>
      <c r="D32" s="270">
        <v>45591</v>
      </c>
      <c r="E32" s="271">
        <v>6590499.2999999998</v>
      </c>
      <c r="F32" s="269" t="s">
        <v>2108</v>
      </c>
      <c r="G32" s="269">
        <v>301917810</v>
      </c>
      <c r="H32" s="276">
        <v>5272400</v>
      </c>
      <c r="I32" s="21" t="s">
        <v>53</v>
      </c>
      <c r="J32" s="272">
        <v>5272400</v>
      </c>
      <c r="K32" s="21" t="s">
        <v>2986</v>
      </c>
      <c r="L32" s="21">
        <v>70</v>
      </c>
      <c r="M32" s="21" t="s">
        <v>2988</v>
      </c>
      <c r="N32" s="272">
        <v>94149.99</v>
      </c>
      <c r="O32" s="272">
        <v>75320</v>
      </c>
    </row>
    <row r="33" spans="1:15">
      <c r="A33" s="268">
        <v>28</v>
      </c>
      <c r="B33" s="269" t="s">
        <v>2998</v>
      </c>
      <c r="C33" s="269" t="s">
        <v>167</v>
      </c>
      <c r="D33" s="270">
        <v>45593</v>
      </c>
      <c r="E33" s="271">
        <v>83999.96</v>
      </c>
      <c r="F33" s="269" t="s">
        <v>2108</v>
      </c>
      <c r="G33" s="269">
        <v>301917810</v>
      </c>
      <c r="H33" s="276">
        <v>67200</v>
      </c>
      <c r="I33" s="21" t="s">
        <v>2957</v>
      </c>
      <c r="J33" s="272">
        <v>67200</v>
      </c>
      <c r="K33" s="21" t="s">
        <v>2999</v>
      </c>
      <c r="L33" s="21">
        <v>4</v>
      </c>
      <c r="M33" s="21" t="s">
        <v>239</v>
      </c>
      <c r="N33" s="272">
        <v>20999.99</v>
      </c>
      <c r="O33" s="272">
        <v>16800</v>
      </c>
    </row>
    <row r="34" spans="1:15">
      <c r="A34" s="268">
        <v>29</v>
      </c>
      <c r="B34" s="269" t="s">
        <v>3000</v>
      </c>
      <c r="C34" s="269" t="s">
        <v>167</v>
      </c>
      <c r="D34" s="270">
        <v>45593</v>
      </c>
      <c r="E34" s="271">
        <v>218399.94</v>
      </c>
      <c r="F34" s="269" t="s">
        <v>2108</v>
      </c>
      <c r="G34" s="269">
        <v>301917810</v>
      </c>
      <c r="H34" s="276">
        <v>174720</v>
      </c>
      <c r="I34" s="21" t="s">
        <v>2957</v>
      </c>
      <c r="J34" s="272">
        <v>174720</v>
      </c>
      <c r="K34" s="21" t="s">
        <v>3001</v>
      </c>
      <c r="L34" s="21">
        <v>6</v>
      </c>
      <c r="M34" s="21" t="s">
        <v>2982</v>
      </c>
      <c r="N34" s="272">
        <v>36399.99</v>
      </c>
      <c r="O34" s="272">
        <v>29120</v>
      </c>
    </row>
    <row r="35" spans="1:15">
      <c r="A35" s="268">
        <v>30</v>
      </c>
      <c r="B35" s="269" t="s">
        <v>3002</v>
      </c>
      <c r="C35" s="269" t="s">
        <v>167</v>
      </c>
      <c r="D35" s="270">
        <v>45595</v>
      </c>
      <c r="E35" s="271">
        <v>5634999.2999999998</v>
      </c>
      <c r="F35" s="269" t="s">
        <v>2108</v>
      </c>
      <c r="G35" s="269">
        <v>301917810</v>
      </c>
      <c r="H35" s="276">
        <v>4508000</v>
      </c>
      <c r="I35" s="21" t="s">
        <v>2957</v>
      </c>
      <c r="J35" s="272">
        <v>4508000</v>
      </c>
      <c r="K35" s="21" t="s">
        <v>2986</v>
      </c>
      <c r="L35" s="21">
        <v>70</v>
      </c>
      <c r="M35" s="21" t="s">
        <v>2988</v>
      </c>
      <c r="N35" s="272">
        <v>80499.990000000005</v>
      </c>
      <c r="O35" s="272">
        <v>64400</v>
      </c>
    </row>
    <row r="36" spans="1:15">
      <c r="A36" s="268">
        <v>31</v>
      </c>
      <c r="B36" s="269" t="s">
        <v>3003</v>
      </c>
      <c r="C36" s="269" t="s">
        <v>167</v>
      </c>
      <c r="D36" s="270">
        <v>45604</v>
      </c>
      <c r="E36" s="271">
        <v>1000000</v>
      </c>
      <c r="F36" s="269" t="s">
        <v>2107</v>
      </c>
      <c r="G36" s="269">
        <v>303919141</v>
      </c>
      <c r="H36" s="276">
        <v>689920</v>
      </c>
      <c r="I36" s="21" t="s">
        <v>2957</v>
      </c>
      <c r="J36" s="272">
        <v>689920</v>
      </c>
      <c r="K36" s="21" t="s">
        <v>3004</v>
      </c>
      <c r="L36" s="21">
        <v>20</v>
      </c>
      <c r="M36" s="21" t="s">
        <v>239</v>
      </c>
      <c r="N36" s="272">
        <v>50000</v>
      </c>
      <c r="O36" s="272">
        <v>34496</v>
      </c>
    </row>
    <row r="37" spans="1:15">
      <c r="A37" s="268">
        <v>32</v>
      </c>
      <c r="B37" s="269" t="s">
        <v>3005</v>
      </c>
      <c r="C37" s="269" t="s">
        <v>167</v>
      </c>
      <c r="D37" s="270">
        <v>45604</v>
      </c>
      <c r="E37" s="271">
        <v>600000</v>
      </c>
      <c r="F37" s="269" t="s">
        <v>2107</v>
      </c>
      <c r="G37" s="269">
        <v>303919141</v>
      </c>
      <c r="H37" s="277">
        <v>399840</v>
      </c>
      <c r="I37" s="21" t="s">
        <v>2957</v>
      </c>
      <c r="J37" s="272">
        <v>399840</v>
      </c>
      <c r="K37" s="21" t="s">
        <v>3004</v>
      </c>
      <c r="L37" s="21">
        <v>20</v>
      </c>
      <c r="M37" s="21" t="s">
        <v>239</v>
      </c>
      <c r="N37" s="272">
        <v>30000</v>
      </c>
      <c r="O37" s="272">
        <v>19992</v>
      </c>
    </row>
    <row r="38" spans="1:15">
      <c r="A38" s="268">
        <v>33</v>
      </c>
      <c r="B38" s="269" t="s">
        <v>3006</v>
      </c>
      <c r="C38" s="269" t="s">
        <v>167</v>
      </c>
      <c r="D38" s="270">
        <v>45628</v>
      </c>
      <c r="E38" s="271">
        <v>5550000</v>
      </c>
      <c r="F38" s="269" t="s">
        <v>3007</v>
      </c>
      <c r="G38" s="269">
        <v>305769233</v>
      </c>
      <c r="H38" s="275">
        <v>1647000</v>
      </c>
      <c r="I38" s="21" t="s">
        <v>2957</v>
      </c>
      <c r="J38" s="272">
        <v>1647000</v>
      </c>
      <c r="K38" s="21" t="s">
        <v>3008</v>
      </c>
      <c r="L38" s="21">
        <v>3000</v>
      </c>
      <c r="M38" s="21" t="s">
        <v>3009</v>
      </c>
      <c r="N38" s="272">
        <v>1850</v>
      </c>
      <c r="O38" s="21">
        <v>549</v>
      </c>
    </row>
    <row r="39" spans="1:15">
      <c r="A39" s="268">
        <v>34</v>
      </c>
      <c r="B39" s="269" t="s">
        <v>3010</v>
      </c>
      <c r="C39" s="269" t="s">
        <v>167</v>
      </c>
      <c r="D39" s="270">
        <v>45630</v>
      </c>
      <c r="E39" s="271">
        <v>260000</v>
      </c>
      <c r="F39" s="269" t="s">
        <v>3011</v>
      </c>
      <c r="G39" s="269">
        <v>305640102</v>
      </c>
      <c r="H39" s="275">
        <v>221200</v>
      </c>
      <c r="I39" s="21" t="s">
        <v>2957</v>
      </c>
      <c r="J39" s="272">
        <v>221200</v>
      </c>
      <c r="K39" s="21" t="s">
        <v>3012</v>
      </c>
      <c r="L39" s="21">
        <v>4</v>
      </c>
      <c r="M39" s="21" t="s">
        <v>239</v>
      </c>
      <c r="N39" s="272">
        <v>65000</v>
      </c>
      <c r="O39" s="272">
        <v>55300</v>
      </c>
    </row>
    <row r="40" spans="1:15">
      <c r="A40" s="268">
        <v>35</v>
      </c>
      <c r="B40" s="269" t="s">
        <v>3013</v>
      </c>
      <c r="C40" s="269" t="s">
        <v>167</v>
      </c>
      <c r="D40" s="270">
        <v>45630</v>
      </c>
      <c r="E40" s="271">
        <v>3750000</v>
      </c>
      <c r="F40" s="269" t="s">
        <v>3014</v>
      </c>
      <c r="G40" s="269">
        <v>309962355</v>
      </c>
      <c r="H40" s="275">
        <v>2447500</v>
      </c>
      <c r="I40" s="21" t="s">
        <v>2957</v>
      </c>
      <c r="J40" s="272">
        <v>2447500</v>
      </c>
      <c r="K40" s="21" t="s">
        <v>3015</v>
      </c>
      <c r="L40" s="21">
        <v>50</v>
      </c>
      <c r="M40" s="21" t="s">
        <v>2976</v>
      </c>
      <c r="N40" s="272">
        <v>75000</v>
      </c>
      <c r="O40" s="272">
        <v>48950</v>
      </c>
    </row>
    <row r="41" spans="1:15">
      <c r="A41" s="268">
        <v>36</v>
      </c>
      <c r="B41" s="269" t="s">
        <v>3016</v>
      </c>
      <c r="C41" s="269" t="s">
        <v>167</v>
      </c>
      <c r="D41" s="270">
        <v>45630</v>
      </c>
      <c r="E41" s="271">
        <v>1600000</v>
      </c>
      <c r="F41" s="269" t="s">
        <v>3014</v>
      </c>
      <c r="G41" s="269">
        <v>309962355</v>
      </c>
      <c r="H41" s="275">
        <v>1074900</v>
      </c>
      <c r="I41" s="21" t="s">
        <v>2957</v>
      </c>
      <c r="J41" s="272">
        <v>1074900</v>
      </c>
      <c r="K41" s="21" t="s">
        <v>3015</v>
      </c>
      <c r="L41" s="21">
        <v>100</v>
      </c>
      <c r="M41" s="21" t="s">
        <v>2976</v>
      </c>
      <c r="N41" s="272">
        <v>16000</v>
      </c>
      <c r="O41" s="272">
        <v>10749</v>
      </c>
    </row>
    <row r="42" spans="1:15">
      <c r="A42" s="173">
        <v>37</v>
      </c>
      <c r="B42" s="174" t="s">
        <v>3017</v>
      </c>
      <c r="C42" s="174" t="s">
        <v>167</v>
      </c>
      <c r="D42" s="175">
        <v>45630</v>
      </c>
      <c r="E42" s="176">
        <v>50000</v>
      </c>
      <c r="F42" s="174" t="s">
        <v>3011</v>
      </c>
      <c r="G42" s="174">
        <v>305640102</v>
      </c>
      <c r="H42" s="275">
        <v>27000</v>
      </c>
      <c r="I42" s="21" t="s">
        <v>2957</v>
      </c>
      <c r="J42" s="272">
        <v>27000</v>
      </c>
      <c r="K42" s="21" t="s">
        <v>3018</v>
      </c>
      <c r="L42" s="21">
        <v>10</v>
      </c>
      <c r="M42" s="21" t="s">
        <v>239</v>
      </c>
      <c r="N42" s="272">
        <v>5000</v>
      </c>
      <c r="O42" s="272">
        <v>2700</v>
      </c>
    </row>
    <row r="43" spans="1:15">
      <c r="A43" s="173">
        <v>38</v>
      </c>
      <c r="B43" s="174" t="s">
        <v>3019</v>
      </c>
      <c r="C43" s="174" t="s">
        <v>167</v>
      </c>
      <c r="D43" s="175">
        <v>45630</v>
      </c>
      <c r="E43" s="176">
        <v>240000</v>
      </c>
      <c r="F43" s="174" t="s">
        <v>3011</v>
      </c>
      <c r="G43" s="174">
        <v>305640102</v>
      </c>
      <c r="H43" s="275">
        <v>158400</v>
      </c>
      <c r="I43" s="21" t="s">
        <v>2957</v>
      </c>
      <c r="J43" s="272">
        <v>158400</v>
      </c>
      <c r="K43" s="21" t="s">
        <v>3020</v>
      </c>
      <c r="L43" s="21">
        <v>2</v>
      </c>
      <c r="M43" s="21" t="s">
        <v>239</v>
      </c>
      <c r="N43" s="272">
        <v>120000</v>
      </c>
      <c r="O43" s="272">
        <v>79200</v>
      </c>
    </row>
    <row r="44" spans="1:15">
      <c r="A44" s="173">
        <v>39</v>
      </c>
      <c r="B44" s="174" t="s">
        <v>3021</v>
      </c>
      <c r="C44" s="174" t="s">
        <v>167</v>
      </c>
      <c r="D44" s="175">
        <v>45630</v>
      </c>
      <c r="E44" s="176">
        <v>140000</v>
      </c>
      <c r="F44" s="174" t="s">
        <v>3011</v>
      </c>
      <c r="G44" s="174">
        <v>305640102</v>
      </c>
      <c r="H44" s="275">
        <v>101200</v>
      </c>
      <c r="I44" s="21" t="s">
        <v>2957</v>
      </c>
      <c r="J44" s="272">
        <v>101200</v>
      </c>
      <c r="K44" s="21" t="s">
        <v>3012</v>
      </c>
      <c r="L44" s="21">
        <v>4</v>
      </c>
      <c r="M44" s="21" t="s">
        <v>239</v>
      </c>
      <c r="N44" s="272">
        <v>35000</v>
      </c>
      <c r="O44" s="272">
        <v>25300</v>
      </c>
    </row>
    <row r="45" spans="1:15">
      <c r="A45" s="173">
        <v>40</v>
      </c>
      <c r="B45" s="174" t="s">
        <v>3022</v>
      </c>
      <c r="C45" s="174" t="s">
        <v>167</v>
      </c>
      <c r="D45" s="175">
        <v>45630</v>
      </c>
      <c r="E45" s="176">
        <v>210000</v>
      </c>
      <c r="F45" s="174" t="s">
        <v>3011</v>
      </c>
      <c r="G45" s="174">
        <v>305640102</v>
      </c>
      <c r="H45" s="275">
        <v>120600</v>
      </c>
      <c r="I45" s="21" t="s">
        <v>2957</v>
      </c>
      <c r="J45" s="272">
        <v>120600</v>
      </c>
      <c r="K45" s="21" t="s">
        <v>3023</v>
      </c>
      <c r="L45" s="21">
        <v>6</v>
      </c>
      <c r="M45" s="21" t="s">
        <v>239</v>
      </c>
      <c r="N45" s="272">
        <v>35000</v>
      </c>
      <c r="O45" s="272">
        <v>20100</v>
      </c>
    </row>
    <row r="46" spans="1:15">
      <c r="A46" s="173">
        <v>41</v>
      </c>
      <c r="B46" s="174" t="s">
        <v>3024</v>
      </c>
      <c r="C46" s="174" t="s">
        <v>167</v>
      </c>
      <c r="D46" s="175">
        <v>45630</v>
      </c>
      <c r="E46" s="176">
        <v>140000</v>
      </c>
      <c r="F46" s="174" t="s">
        <v>3011</v>
      </c>
      <c r="G46" s="174">
        <v>305640102</v>
      </c>
      <c r="H46" s="275">
        <v>112000</v>
      </c>
      <c r="I46" s="21" t="s">
        <v>2957</v>
      </c>
      <c r="J46" s="272">
        <v>112000</v>
      </c>
      <c r="K46" s="21" t="s">
        <v>3025</v>
      </c>
      <c r="L46" s="21">
        <v>7</v>
      </c>
      <c r="M46" s="21" t="s">
        <v>239</v>
      </c>
      <c r="N46" s="272">
        <v>20000</v>
      </c>
      <c r="O46" s="272">
        <v>16000</v>
      </c>
    </row>
    <row r="47" spans="1:15">
      <c r="A47" s="173">
        <v>42</v>
      </c>
      <c r="B47" s="174" t="s">
        <v>3026</v>
      </c>
      <c r="C47" s="174" t="s">
        <v>167</v>
      </c>
      <c r="D47" s="175">
        <v>45630</v>
      </c>
      <c r="E47" s="176">
        <v>18600000</v>
      </c>
      <c r="F47" s="174" t="s">
        <v>3027</v>
      </c>
      <c r="G47" s="174">
        <v>311674421</v>
      </c>
      <c r="H47" s="275">
        <v>5196000</v>
      </c>
      <c r="I47" s="21" t="s">
        <v>2957</v>
      </c>
      <c r="J47" s="272">
        <v>5196000</v>
      </c>
      <c r="K47" s="21" t="s">
        <v>3028</v>
      </c>
      <c r="L47" s="21">
        <v>200</v>
      </c>
      <c r="M47" s="21" t="s">
        <v>239</v>
      </c>
      <c r="N47" s="272">
        <v>93000</v>
      </c>
      <c r="O47" s="272">
        <v>25980</v>
      </c>
    </row>
    <row r="48" spans="1:15">
      <c r="A48" s="173">
        <v>43</v>
      </c>
      <c r="B48" s="174" t="s">
        <v>3029</v>
      </c>
      <c r="C48" s="174" t="s">
        <v>167</v>
      </c>
      <c r="D48" s="175">
        <v>45630</v>
      </c>
      <c r="E48" s="176">
        <v>240000</v>
      </c>
      <c r="F48" s="174" t="s">
        <v>3011</v>
      </c>
      <c r="G48" s="174">
        <v>305640102</v>
      </c>
      <c r="H48" s="275">
        <v>145800</v>
      </c>
      <c r="I48" s="21" t="s">
        <v>2957</v>
      </c>
      <c r="J48" s="272">
        <v>145800</v>
      </c>
      <c r="K48" s="21" t="s">
        <v>3030</v>
      </c>
      <c r="L48" s="21">
        <v>6</v>
      </c>
      <c r="M48" s="21" t="s">
        <v>239</v>
      </c>
      <c r="N48" s="272">
        <v>40000</v>
      </c>
      <c r="O48" s="272">
        <v>24300</v>
      </c>
    </row>
    <row r="49" spans="1:15">
      <c r="A49" s="173">
        <v>44</v>
      </c>
      <c r="B49" s="174" t="s">
        <v>3031</v>
      </c>
      <c r="C49" s="174" t="s">
        <v>167</v>
      </c>
      <c r="D49" s="175">
        <v>45630</v>
      </c>
      <c r="E49" s="176">
        <v>455000</v>
      </c>
      <c r="F49" s="174" t="s">
        <v>3032</v>
      </c>
      <c r="G49" s="174">
        <v>524903067</v>
      </c>
      <c r="H49" s="275">
        <v>364000.07</v>
      </c>
      <c r="I49" s="21" t="s">
        <v>2957</v>
      </c>
      <c r="J49" s="272">
        <v>364000.07</v>
      </c>
      <c r="K49" s="21" t="s">
        <v>3033</v>
      </c>
      <c r="L49" s="21">
        <v>7</v>
      </c>
      <c r="M49" s="21" t="s">
        <v>239</v>
      </c>
      <c r="N49" s="272">
        <v>65000</v>
      </c>
      <c r="O49" s="272">
        <v>52000.01</v>
      </c>
    </row>
    <row r="50" spans="1:15">
      <c r="A50" s="173">
        <v>45</v>
      </c>
      <c r="B50" s="174" t="s">
        <v>3034</v>
      </c>
      <c r="C50" s="174" t="s">
        <v>167</v>
      </c>
      <c r="D50" s="175">
        <v>45630</v>
      </c>
      <c r="E50" s="176">
        <v>150000</v>
      </c>
      <c r="F50" s="174" t="s">
        <v>3011</v>
      </c>
      <c r="G50" s="174">
        <v>305640102</v>
      </c>
      <c r="H50" s="275">
        <v>121400</v>
      </c>
      <c r="I50" s="21" t="s">
        <v>2957</v>
      </c>
      <c r="J50" s="272">
        <v>121400</v>
      </c>
      <c r="K50" s="21" t="s">
        <v>3035</v>
      </c>
      <c r="L50" s="21">
        <v>1</v>
      </c>
      <c r="M50" s="21" t="s">
        <v>239</v>
      </c>
      <c r="N50" s="272">
        <v>150000</v>
      </c>
      <c r="O50" s="272">
        <v>121400</v>
      </c>
    </row>
    <row r="51" spans="1:15">
      <c r="A51" s="173">
        <v>46</v>
      </c>
      <c r="B51" s="174" t="s">
        <v>3036</v>
      </c>
      <c r="C51" s="174" t="s">
        <v>167</v>
      </c>
      <c r="D51" s="175">
        <v>45633</v>
      </c>
      <c r="E51" s="176">
        <v>600000</v>
      </c>
      <c r="F51" s="174" t="s">
        <v>3011</v>
      </c>
      <c r="G51" s="174">
        <v>305640102</v>
      </c>
      <c r="H51" s="275">
        <v>370000</v>
      </c>
      <c r="I51" s="21" t="s">
        <v>2957</v>
      </c>
      <c r="J51" s="272">
        <v>370000</v>
      </c>
      <c r="K51" s="21" t="s">
        <v>3037</v>
      </c>
      <c r="L51" s="21">
        <v>100</v>
      </c>
      <c r="M51" s="21" t="s">
        <v>2976</v>
      </c>
      <c r="N51" s="272">
        <v>6000</v>
      </c>
      <c r="O51" s="272">
        <v>3700</v>
      </c>
    </row>
    <row r="52" spans="1:15">
      <c r="A52" s="173">
        <v>47</v>
      </c>
      <c r="B52" s="181" t="s">
        <v>3038</v>
      </c>
      <c r="C52" s="174" t="s">
        <v>167</v>
      </c>
      <c r="D52" s="175">
        <v>45642</v>
      </c>
      <c r="E52" s="176">
        <v>167999.92</v>
      </c>
      <c r="F52" s="174" t="s">
        <v>2108</v>
      </c>
      <c r="G52" s="174">
        <v>301917810</v>
      </c>
      <c r="H52" s="275">
        <v>134400</v>
      </c>
      <c r="I52" s="21" t="s">
        <v>2957</v>
      </c>
      <c r="J52" s="272">
        <v>134400</v>
      </c>
      <c r="K52" s="21" t="s">
        <v>2999</v>
      </c>
      <c r="L52" s="21">
        <v>8</v>
      </c>
      <c r="M52" s="21" t="s">
        <v>239</v>
      </c>
      <c r="N52" s="272">
        <v>20999.99</v>
      </c>
      <c r="O52" s="272">
        <v>16800</v>
      </c>
    </row>
    <row r="53" spans="1:15">
      <c r="A53" s="173">
        <v>48</v>
      </c>
      <c r="B53" s="181" t="s">
        <v>3039</v>
      </c>
      <c r="C53" s="174" t="s">
        <v>167</v>
      </c>
      <c r="D53" s="175">
        <v>45642</v>
      </c>
      <c r="E53" s="176">
        <v>120000</v>
      </c>
      <c r="F53" s="174" t="s">
        <v>2108</v>
      </c>
      <c r="G53" s="174">
        <v>301917810</v>
      </c>
      <c r="H53" s="275">
        <v>107520</v>
      </c>
      <c r="I53" s="21" t="s">
        <v>2957</v>
      </c>
      <c r="J53" s="272">
        <v>107520</v>
      </c>
      <c r="K53" s="21" t="s">
        <v>3040</v>
      </c>
      <c r="L53" s="21">
        <v>12</v>
      </c>
      <c r="M53" s="21" t="s">
        <v>239</v>
      </c>
      <c r="N53" s="272">
        <v>10000</v>
      </c>
      <c r="O53" s="272">
        <v>8960</v>
      </c>
    </row>
    <row r="54" spans="1:15">
      <c r="A54" s="173">
        <v>49</v>
      </c>
      <c r="B54" s="181" t="s">
        <v>3041</v>
      </c>
      <c r="C54" s="174" t="s">
        <v>167</v>
      </c>
      <c r="D54" s="175">
        <v>45642</v>
      </c>
      <c r="E54" s="176">
        <v>9000000</v>
      </c>
      <c r="F54" s="174" t="s">
        <v>3042</v>
      </c>
      <c r="G54" s="174">
        <v>518054754</v>
      </c>
      <c r="H54" s="275">
        <v>6738750</v>
      </c>
      <c r="I54" s="21" t="s">
        <v>53</v>
      </c>
      <c r="J54" s="272">
        <v>6738750</v>
      </c>
      <c r="K54" s="21" t="s">
        <v>2986</v>
      </c>
      <c r="L54" s="21" t="s">
        <v>3043</v>
      </c>
      <c r="M54" s="21" t="s">
        <v>3044</v>
      </c>
      <c r="N54" s="272">
        <v>80000</v>
      </c>
      <c r="O54" s="272">
        <v>59900</v>
      </c>
    </row>
    <row r="55" spans="1:15">
      <c r="A55" s="173">
        <v>50</v>
      </c>
      <c r="B55" s="181" t="s">
        <v>3045</v>
      </c>
      <c r="C55" s="174" t="s">
        <v>167</v>
      </c>
      <c r="D55" s="175">
        <v>45642</v>
      </c>
      <c r="E55" s="176">
        <v>735000</v>
      </c>
      <c r="F55" s="174" t="s">
        <v>2108</v>
      </c>
      <c r="G55" s="174">
        <v>301917810</v>
      </c>
      <c r="H55" s="275">
        <v>588000</v>
      </c>
      <c r="I55" s="21" t="s">
        <v>2957</v>
      </c>
      <c r="J55" s="272">
        <v>588000</v>
      </c>
      <c r="K55" s="21" t="s">
        <v>3001</v>
      </c>
      <c r="L55" s="21">
        <v>21</v>
      </c>
      <c r="M55" s="21" t="s">
        <v>2982</v>
      </c>
      <c r="N55" s="272">
        <v>35000</v>
      </c>
      <c r="O55" s="272">
        <v>28000</v>
      </c>
    </row>
    <row r="56" spans="1:15">
      <c r="A56" s="173">
        <v>51</v>
      </c>
      <c r="B56" s="181" t="s">
        <v>3046</v>
      </c>
      <c r="C56" s="174" t="s">
        <v>167</v>
      </c>
      <c r="D56" s="175">
        <v>45642</v>
      </c>
      <c r="E56" s="176">
        <v>1400000</v>
      </c>
      <c r="F56" s="174" t="s">
        <v>2108</v>
      </c>
      <c r="G56" s="174">
        <v>301917810</v>
      </c>
      <c r="H56" s="275">
        <v>1120000</v>
      </c>
      <c r="I56" s="21" t="s">
        <v>2957</v>
      </c>
      <c r="J56" s="272">
        <v>1120000</v>
      </c>
      <c r="K56" s="21" t="s">
        <v>3047</v>
      </c>
      <c r="L56" s="21">
        <v>40</v>
      </c>
      <c r="M56" s="21" t="s">
        <v>2976</v>
      </c>
      <c r="N56" s="272">
        <v>35000</v>
      </c>
      <c r="O56" s="272">
        <v>28000</v>
      </c>
    </row>
    <row r="57" spans="1:15" ht="15.75">
      <c r="A57" s="177"/>
      <c r="B57" s="178"/>
      <c r="C57" s="177"/>
      <c r="D57" s="177"/>
      <c r="E57" s="179">
        <f>SUM(E6:E56)</f>
        <v>243021658.42000002</v>
      </c>
      <c r="F57" s="177"/>
      <c r="G57" s="180"/>
      <c r="H57" s="179">
        <f>SUM(H6:H56)</f>
        <v>178547198.06999999</v>
      </c>
    </row>
  </sheetData>
  <mergeCells count="2">
    <mergeCell ref="A2:G2"/>
    <mergeCell ref="A3:G3"/>
  </mergeCells>
  <hyperlinks>
    <hyperlink ref="B5" r:id="rId1" display="http://emilliydokon.uzex.uz/ru/offers/item/6683736"/>
    <hyperlink ref="C5" r:id="rId2" display="http://emilliydokon.uzex.uz/ru/Lots/item/5102092"/>
    <hyperlink ref="D5" r:id="rId3" display="http://emilliydokon.uzex.uz/ru/offers/item/6683736"/>
  </hyperlinks>
  <pageMargins left="0.23622047244094491" right="0.15748031496062992" top="0.31496062992125984" bottom="0.23622047244094491" header="0.19685039370078741" footer="0.19685039370078741"/>
  <pageSetup paperSize="9" scale="70" orientation="portrait" verticalDpi="0"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1"/>
  <sheetViews>
    <sheetView view="pageBreakPreview" zoomScaleSheetLayoutView="100" workbookViewId="0">
      <selection activeCell="A4" sqref="A4"/>
    </sheetView>
  </sheetViews>
  <sheetFormatPr defaultRowHeight="15"/>
  <cols>
    <col min="1" max="1" width="9" customWidth="1"/>
    <col min="2" max="2" width="12.85546875" customWidth="1"/>
    <col min="3" max="3" width="10.5703125" bestFit="1" customWidth="1"/>
    <col min="4" max="4" width="14.85546875" bestFit="1" customWidth="1"/>
    <col min="5" max="5" width="16.42578125" customWidth="1"/>
    <col min="6" max="6" width="18.85546875" customWidth="1"/>
    <col min="7" max="7" width="14.7109375" bestFit="1" customWidth="1"/>
    <col min="8" max="8" width="22.42578125" customWidth="1"/>
    <col min="9" max="9" width="13.5703125" customWidth="1"/>
    <col min="10" max="10" width="15.5703125" style="55" customWidth="1"/>
    <col min="11" max="11" width="14.42578125" customWidth="1"/>
    <col min="12" max="12" width="16" style="16" customWidth="1"/>
    <col min="13" max="13" width="16.28515625" customWidth="1"/>
  </cols>
  <sheetData>
    <row r="1" spans="1:13">
      <c r="H1" t="s">
        <v>56</v>
      </c>
    </row>
    <row r="2" spans="1:13">
      <c r="A2" s="339" t="s">
        <v>27</v>
      </c>
      <c r="B2" s="339"/>
      <c r="C2" s="339"/>
      <c r="D2" s="339"/>
      <c r="E2" s="339"/>
      <c r="F2" s="339"/>
      <c r="G2" s="339"/>
      <c r="H2" s="339"/>
    </row>
    <row r="3" spans="1:13">
      <c r="A3" s="339" t="s">
        <v>3077</v>
      </c>
      <c r="B3" s="339"/>
      <c r="C3" s="339"/>
      <c r="D3" s="339"/>
      <c r="E3" s="339"/>
      <c r="F3" s="339"/>
      <c r="G3" s="339"/>
      <c r="H3" s="339"/>
    </row>
    <row r="4" spans="1:13">
      <c r="H4" s="28" t="s">
        <v>132</v>
      </c>
    </row>
    <row r="5" spans="1:13" ht="22.5">
      <c r="A5" s="70" t="s">
        <v>170</v>
      </c>
      <c r="B5" s="68" t="s">
        <v>155</v>
      </c>
      <c r="C5" s="68" t="s">
        <v>156</v>
      </c>
      <c r="D5" s="68" t="s">
        <v>157</v>
      </c>
      <c r="E5" s="68" t="s">
        <v>158</v>
      </c>
      <c r="F5" s="68" t="s">
        <v>159</v>
      </c>
      <c r="G5" s="68" t="s">
        <v>160</v>
      </c>
      <c r="H5" s="68" t="s">
        <v>161</v>
      </c>
      <c r="I5" s="68" t="s">
        <v>162</v>
      </c>
      <c r="J5" s="68" t="s">
        <v>163</v>
      </c>
      <c r="K5" s="68" t="s">
        <v>164</v>
      </c>
      <c r="L5" s="68" t="s">
        <v>165</v>
      </c>
      <c r="M5" s="68" t="s">
        <v>166</v>
      </c>
    </row>
    <row r="6" spans="1:13">
      <c r="A6" s="82"/>
      <c r="B6" s="135"/>
      <c r="C6" s="136"/>
      <c r="D6" s="83"/>
      <c r="E6" s="84"/>
      <c r="F6" s="82"/>
      <c r="G6" s="136"/>
      <c r="H6" s="84"/>
      <c r="I6" s="64"/>
      <c r="J6" s="69"/>
      <c r="K6" s="69"/>
      <c r="L6" s="84"/>
      <c r="M6" s="84"/>
    </row>
    <row r="7" spans="1:13">
      <c r="A7" s="137"/>
      <c r="B7" s="122"/>
      <c r="C7" s="123"/>
      <c r="D7" s="124"/>
      <c r="E7" s="138"/>
      <c r="F7" s="139"/>
      <c r="G7" s="122"/>
      <c r="H7" s="138"/>
      <c r="I7" s="125"/>
      <c r="J7" s="69"/>
      <c r="K7" s="69"/>
      <c r="L7" s="138"/>
      <c r="M7" s="138"/>
    </row>
    <row r="8" spans="1:13">
      <c r="A8" s="89"/>
      <c r="B8" s="71"/>
      <c r="C8" s="90"/>
      <c r="D8" s="71"/>
      <c r="E8" s="140"/>
      <c r="F8" s="71"/>
      <c r="G8" s="90"/>
      <c r="H8" s="140"/>
      <c r="I8" s="69"/>
      <c r="J8" s="69"/>
      <c r="K8" s="69"/>
      <c r="L8" s="121"/>
      <c r="M8" s="121"/>
    </row>
    <row r="9" spans="1:13">
      <c r="A9" s="89"/>
      <c r="B9" s="71"/>
      <c r="C9" s="90"/>
      <c r="D9" s="71"/>
      <c r="E9" s="140"/>
      <c r="F9" s="71"/>
      <c r="G9" s="90"/>
      <c r="H9" s="140"/>
      <c r="I9" s="64"/>
      <c r="J9" s="69"/>
      <c r="K9" s="69"/>
      <c r="L9" s="121"/>
      <c r="M9" s="121"/>
    </row>
    <row r="10" spans="1:13">
      <c r="A10" s="89"/>
      <c r="B10" s="71"/>
      <c r="C10" s="90"/>
      <c r="D10" s="71"/>
      <c r="E10" s="140"/>
      <c r="F10" s="71"/>
      <c r="G10" s="71"/>
      <c r="H10" s="140"/>
      <c r="I10" s="64"/>
      <c r="J10" s="69"/>
      <c r="K10" s="69"/>
      <c r="L10" s="140"/>
      <c r="M10" s="140"/>
    </row>
    <row r="11" spans="1:13">
      <c r="A11" s="89"/>
      <c r="B11" s="71"/>
      <c r="C11" s="90"/>
      <c r="D11" s="71"/>
      <c r="E11" s="140"/>
      <c r="F11" s="71"/>
      <c r="G11" s="71"/>
      <c r="H11" s="140"/>
      <c r="I11" s="64"/>
      <c r="J11" s="69"/>
      <c r="K11" s="69"/>
      <c r="L11" s="121"/>
      <c r="M11" s="121"/>
    </row>
    <row r="12" spans="1:13">
      <c r="A12" s="56"/>
      <c r="B12" s="56"/>
      <c r="C12" s="56"/>
      <c r="D12" s="56"/>
      <c r="E12" s="58" t="s">
        <v>11</v>
      </c>
      <c r="F12" s="59"/>
      <c r="G12" s="56"/>
      <c r="H12" s="74">
        <f>SUM(H6:H11)</f>
        <v>0</v>
      </c>
      <c r="I12" s="56"/>
      <c r="J12" s="57"/>
      <c r="L12" s="16">
        <f>SUM(L6:L11)</f>
        <v>0</v>
      </c>
      <c r="M12" s="74">
        <f>SUM(M6:M11)</f>
        <v>0</v>
      </c>
    </row>
    <row r="20" spans="6:6">
      <c r="F20" s="16" t="e">
        <f>F12+#REF!</f>
        <v>#REF!</v>
      </c>
    </row>
    <row r="21" spans="6:6">
      <c r="F21" s="60" t="e">
        <f>#REF!</f>
        <v>#REF!</v>
      </c>
    </row>
  </sheetData>
  <mergeCells count="2">
    <mergeCell ref="A2:H2"/>
    <mergeCell ref="A3:H3"/>
  </mergeCells>
  <hyperlinks>
    <hyperlink ref="B5" r:id="rId1" display="https://exarid.uzex.uz/ru-RU/competitive/resultitem/9125058/"/>
  </hyperlinks>
  <pageMargins left="0.19685039370078741" right="0.19685039370078741" top="0.98425196850393704" bottom="0.98425196850393704" header="0.51181102362204722" footer="0.51181102362204722"/>
  <pageSetup paperSize="9" scale="73" orientation="landscape" verticalDpi="0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7"/>
  <sheetViews>
    <sheetView view="pageBreakPreview" zoomScale="60" zoomScaleNormal="100" workbookViewId="0">
      <selection activeCell="D6" sqref="D6"/>
    </sheetView>
  </sheetViews>
  <sheetFormatPr defaultRowHeight="12.75"/>
  <cols>
    <col min="1" max="1" width="7" style="91" customWidth="1"/>
    <col min="2" max="2" width="10.85546875" style="91" customWidth="1"/>
    <col min="3" max="3" width="31.42578125" style="91" customWidth="1"/>
    <col min="4" max="4" width="32" style="91" customWidth="1"/>
    <col min="5" max="5" width="21.85546875" style="91" customWidth="1"/>
    <col min="6" max="6" width="19.5703125" style="91" customWidth="1"/>
    <col min="7" max="7" width="18.5703125" style="91" customWidth="1"/>
    <col min="8" max="8" width="13" style="91" bestFit="1" customWidth="1"/>
    <col min="9" max="9" width="14.7109375" style="91" customWidth="1"/>
    <col min="10" max="10" width="9.140625" style="91"/>
    <col min="11" max="11" width="14.28515625" style="91" bestFit="1" customWidth="1"/>
    <col min="12" max="16384" width="9.140625" style="91"/>
  </cols>
  <sheetData>
    <row r="1" spans="1:10" ht="50.1" customHeight="1">
      <c r="A1" s="340" t="s">
        <v>3076</v>
      </c>
      <c r="B1" s="340"/>
      <c r="C1" s="340"/>
      <c r="D1" s="340"/>
      <c r="E1" s="340"/>
      <c r="F1" s="340"/>
      <c r="G1" s="340"/>
      <c r="H1" s="340"/>
      <c r="I1" s="340"/>
    </row>
    <row r="2" spans="1:10" s="93" customFormat="1" ht="30">
      <c r="A2" s="92" t="s">
        <v>229</v>
      </c>
      <c r="B2" s="92" t="s">
        <v>178</v>
      </c>
      <c r="C2" s="92" t="s">
        <v>179</v>
      </c>
      <c r="D2" s="92" t="s">
        <v>180</v>
      </c>
      <c r="E2" s="92" t="s">
        <v>230</v>
      </c>
      <c r="F2" s="92" t="s">
        <v>21</v>
      </c>
      <c r="G2" s="92" t="s">
        <v>231</v>
      </c>
      <c r="H2" s="92" t="s">
        <v>181</v>
      </c>
      <c r="I2" s="92" t="s">
        <v>182</v>
      </c>
      <c r="J2" s="92" t="s">
        <v>133</v>
      </c>
    </row>
    <row r="3" spans="1:10" s="93" customFormat="1" ht="36.75" customHeight="1">
      <c r="A3" s="308">
        <v>1</v>
      </c>
      <c r="B3" s="308" t="s">
        <v>243</v>
      </c>
      <c r="C3" s="308" t="s">
        <v>196</v>
      </c>
      <c r="D3" s="308" t="s">
        <v>3068</v>
      </c>
      <c r="E3" s="308" t="s">
        <v>232</v>
      </c>
      <c r="F3" s="314">
        <v>76800000</v>
      </c>
      <c r="G3" s="315" t="s">
        <v>246</v>
      </c>
      <c r="H3" s="312">
        <v>45294</v>
      </c>
      <c r="I3" s="308" t="s">
        <v>185</v>
      </c>
      <c r="J3" s="308" t="s">
        <v>233</v>
      </c>
    </row>
    <row r="4" spans="1:10" s="93" customFormat="1" ht="36.75" customHeight="1">
      <c r="A4" s="308">
        <f>A3+1</f>
        <v>2</v>
      </c>
      <c r="B4" s="309" t="s">
        <v>448</v>
      </c>
      <c r="C4" s="309" t="s">
        <v>184</v>
      </c>
      <c r="D4" s="310" t="s">
        <v>3069</v>
      </c>
      <c r="E4" s="308" t="s">
        <v>232</v>
      </c>
      <c r="F4" s="311">
        <v>3300000000</v>
      </c>
      <c r="G4" s="308">
        <v>0</v>
      </c>
      <c r="H4" s="312">
        <v>45296</v>
      </c>
      <c r="I4" s="313" t="s">
        <v>185</v>
      </c>
      <c r="J4" s="313" t="s">
        <v>233</v>
      </c>
    </row>
    <row r="5" spans="1:10" s="93" customFormat="1" ht="36.75" customHeight="1">
      <c r="A5" s="308">
        <f t="shared" ref="A5:A13" si="0">A4+1</f>
        <v>3</v>
      </c>
      <c r="B5" s="309" t="s">
        <v>449</v>
      </c>
      <c r="C5" s="152" t="s">
        <v>194</v>
      </c>
      <c r="D5" s="308" t="s">
        <v>450</v>
      </c>
      <c r="E5" s="308" t="s">
        <v>232</v>
      </c>
      <c r="F5" s="316">
        <v>24595200</v>
      </c>
      <c r="G5" s="315" t="s">
        <v>246</v>
      </c>
      <c r="H5" s="312">
        <v>45300</v>
      </c>
      <c r="I5" s="317" t="s">
        <v>185</v>
      </c>
      <c r="J5" s="308" t="s">
        <v>233</v>
      </c>
    </row>
    <row r="6" spans="1:10" s="93" customFormat="1" ht="36.75" customHeight="1">
      <c r="A6" s="308">
        <f t="shared" si="0"/>
        <v>4</v>
      </c>
      <c r="B6" s="309" t="s">
        <v>451</v>
      </c>
      <c r="C6" s="309" t="s">
        <v>184</v>
      </c>
      <c r="D6" s="310" t="s">
        <v>3069</v>
      </c>
      <c r="E6" s="308" t="s">
        <v>232</v>
      </c>
      <c r="F6" s="311">
        <v>3300000000</v>
      </c>
      <c r="G6" s="308">
        <v>0</v>
      </c>
      <c r="H6" s="312">
        <v>45303</v>
      </c>
      <c r="I6" s="313" t="s">
        <v>185</v>
      </c>
      <c r="J6" s="313" t="s">
        <v>233</v>
      </c>
    </row>
    <row r="7" spans="1:10" s="93" customFormat="1" ht="36.75" customHeight="1">
      <c r="A7" s="308">
        <f t="shared" si="0"/>
        <v>5</v>
      </c>
      <c r="B7" s="309" t="s">
        <v>452</v>
      </c>
      <c r="C7" s="318" t="s">
        <v>193</v>
      </c>
      <c r="D7" s="309" t="s">
        <v>453</v>
      </c>
      <c r="E7" s="308" t="s">
        <v>232</v>
      </c>
      <c r="F7" s="316">
        <v>19055172</v>
      </c>
      <c r="G7" s="316">
        <v>0</v>
      </c>
      <c r="H7" s="312">
        <v>45306</v>
      </c>
      <c r="I7" s="308" t="s">
        <v>185</v>
      </c>
      <c r="J7" s="308" t="s">
        <v>233</v>
      </c>
    </row>
    <row r="8" spans="1:10" s="93" customFormat="1" ht="36.75" customHeight="1">
      <c r="A8" s="308">
        <f t="shared" si="0"/>
        <v>6</v>
      </c>
      <c r="B8" s="309" t="s">
        <v>454</v>
      </c>
      <c r="C8" s="309" t="s">
        <v>190</v>
      </c>
      <c r="D8" s="309" t="s">
        <v>186</v>
      </c>
      <c r="E8" s="308" t="s">
        <v>232</v>
      </c>
      <c r="F8" s="319">
        <v>4624822.4000000004</v>
      </c>
      <c r="G8" s="316">
        <v>0</v>
      </c>
      <c r="H8" s="320">
        <v>45302</v>
      </c>
      <c r="I8" s="313" t="s">
        <v>185</v>
      </c>
      <c r="J8" s="313" t="s">
        <v>233</v>
      </c>
    </row>
    <row r="9" spans="1:10" s="93" customFormat="1" ht="36.75" customHeight="1">
      <c r="A9" s="308">
        <f t="shared" si="0"/>
        <v>7</v>
      </c>
      <c r="B9" s="321" t="s">
        <v>455</v>
      </c>
      <c r="C9" s="309" t="s">
        <v>183</v>
      </c>
      <c r="D9" s="309" t="s">
        <v>3070</v>
      </c>
      <c r="E9" s="308" t="s">
        <v>232</v>
      </c>
      <c r="F9" s="319">
        <v>2240000</v>
      </c>
      <c r="G9" s="316">
        <v>0</v>
      </c>
      <c r="H9" s="320">
        <v>45306</v>
      </c>
      <c r="I9" s="308" t="s">
        <v>185</v>
      </c>
      <c r="J9" s="308" t="s">
        <v>233</v>
      </c>
    </row>
    <row r="10" spans="1:10" s="93" customFormat="1" ht="36.75" customHeight="1">
      <c r="A10" s="308">
        <f t="shared" si="0"/>
        <v>8</v>
      </c>
      <c r="B10" s="321" t="s">
        <v>456</v>
      </c>
      <c r="C10" s="309" t="s">
        <v>191</v>
      </c>
      <c r="D10" s="309" t="s">
        <v>3071</v>
      </c>
      <c r="E10" s="308" t="s">
        <v>232</v>
      </c>
      <c r="F10" s="319">
        <v>48000000</v>
      </c>
      <c r="G10" s="316">
        <v>0</v>
      </c>
      <c r="H10" s="320">
        <v>45307</v>
      </c>
      <c r="I10" s="308" t="s">
        <v>185</v>
      </c>
      <c r="J10" s="308" t="s">
        <v>233</v>
      </c>
    </row>
    <row r="11" spans="1:10" s="93" customFormat="1" ht="36.75" customHeight="1">
      <c r="A11" s="308">
        <f t="shared" si="0"/>
        <v>9</v>
      </c>
      <c r="B11" s="309" t="s">
        <v>244</v>
      </c>
      <c r="C11" s="309" t="s">
        <v>189</v>
      </c>
      <c r="D11" s="309" t="s">
        <v>3072</v>
      </c>
      <c r="E11" s="308" t="s">
        <v>232</v>
      </c>
      <c r="F11" s="311">
        <v>1598400</v>
      </c>
      <c r="G11" s="315" t="s">
        <v>246</v>
      </c>
      <c r="H11" s="320">
        <v>45301</v>
      </c>
      <c r="I11" s="308" t="s">
        <v>185</v>
      </c>
      <c r="J11" s="308" t="s">
        <v>233</v>
      </c>
    </row>
    <row r="12" spans="1:10" s="93" customFormat="1" ht="36.75" customHeight="1">
      <c r="A12" s="308">
        <f t="shared" si="0"/>
        <v>10</v>
      </c>
      <c r="B12" s="309" t="s">
        <v>188</v>
      </c>
      <c r="C12" s="309" t="s">
        <v>291</v>
      </c>
      <c r="D12" s="309" t="s">
        <v>3072</v>
      </c>
      <c r="E12" s="308" t="s">
        <v>232</v>
      </c>
      <c r="F12" s="311">
        <v>17400000</v>
      </c>
      <c r="G12" s="315" t="s">
        <v>246</v>
      </c>
      <c r="H12" s="320">
        <v>45310</v>
      </c>
      <c r="I12" s="308" t="s">
        <v>185</v>
      </c>
      <c r="J12" s="308" t="s">
        <v>233</v>
      </c>
    </row>
    <row r="13" spans="1:10" s="93" customFormat="1" ht="36.75" customHeight="1">
      <c r="A13" s="308">
        <f t="shared" si="0"/>
        <v>11</v>
      </c>
      <c r="B13" s="309" t="s">
        <v>457</v>
      </c>
      <c r="C13" s="309" t="s">
        <v>197</v>
      </c>
      <c r="D13" s="309" t="s">
        <v>245</v>
      </c>
      <c r="E13" s="308" t="s">
        <v>232</v>
      </c>
      <c r="F13" s="311">
        <v>5145576.8</v>
      </c>
      <c r="G13" s="315" t="s">
        <v>246</v>
      </c>
      <c r="H13" s="320">
        <v>45327</v>
      </c>
      <c r="I13" s="308" t="s">
        <v>458</v>
      </c>
      <c r="J13" s="308" t="s">
        <v>233</v>
      </c>
    </row>
    <row r="14" spans="1:10" s="93" customFormat="1" ht="36.75" customHeight="1">
      <c r="A14" s="308">
        <f>A13+1</f>
        <v>12</v>
      </c>
      <c r="B14" s="309" t="s">
        <v>459</v>
      </c>
      <c r="C14" s="309" t="s">
        <v>183</v>
      </c>
      <c r="D14" s="309" t="s">
        <v>192</v>
      </c>
      <c r="E14" s="308" t="s">
        <v>232</v>
      </c>
      <c r="F14" s="311">
        <v>6662536</v>
      </c>
      <c r="G14" s="315" t="s">
        <v>246</v>
      </c>
      <c r="H14" s="320">
        <v>45331</v>
      </c>
      <c r="I14" s="308" t="s">
        <v>458</v>
      </c>
      <c r="J14" s="308" t="s">
        <v>233</v>
      </c>
    </row>
    <row r="15" spans="1:10" s="93" customFormat="1" ht="36.75" customHeight="1">
      <c r="A15" s="308">
        <f t="shared" ref="A15:A23" si="1">A14+1</f>
        <v>13</v>
      </c>
      <c r="B15" s="309" t="s">
        <v>460</v>
      </c>
      <c r="C15" s="153" t="s">
        <v>187</v>
      </c>
      <c r="D15" s="153" t="s">
        <v>461</v>
      </c>
      <c r="E15" s="308" t="s">
        <v>232</v>
      </c>
      <c r="F15" s="147">
        <v>3309806</v>
      </c>
      <c r="G15" s="315" t="s">
        <v>246</v>
      </c>
      <c r="H15" s="320">
        <v>45324</v>
      </c>
      <c r="I15" s="308" t="s">
        <v>458</v>
      </c>
      <c r="J15" s="308" t="s">
        <v>233</v>
      </c>
    </row>
    <row r="16" spans="1:10" s="93" customFormat="1" ht="36.75" customHeight="1">
      <c r="A16" s="308">
        <f t="shared" si="1"/>
        <v>14</v>
      </c>
      <c r="B16" s="309" t="s">
        <v>318</v>
      </c>
      <c r="C16" s="153" t="s">
        <v>187</v>
      </c>
      <c r="D16" s="153" t="s">
        <v>461</v>
      </c>
      <c r="E16" s="308" t="s">
        <v>232</v>
      </c>
      <c r="F16" s="147">
        <v>9821424</v>
      </c>
      <c r="G16" s="315" t="s">
        <v>246</v>
      </c>
      <c r="H16" s="320">
        <v>45337</v>
      </c>
      <c r="I16" s="308" t="s">
        <v>458</v>
      </c>
      <c r="J16" s="308" t="s">
        <v>233</v>
      </c>
    </row>
    <row r="17" spans="1:10" s="93" customFormat="1" ht="36.75" customHeight="1">
      <c r="A17" s="308">
        <f t="shared" si="1"/>
        <v>15</v>
      </c>
      <c r="B17" s="309" t="s">
        <v>462</v>
      </c>
      <c r="C17" s="309" t="s">
        <v>317</v>
      </c>
      <c r="D17" s="309" t="s">
        <v>3073</v>
      </c>
      <c r="E17" s="308" t="s">
        <v>232</v>
      </c>
      <c r="F17" s="311">
        <v>22531250</v>
      </c>
      <c r="G17" s="315" t="s">
        <v>246</v>
      </c>
      <c r="H17" s="320">
        <v>45338</v>
      </c>
      <c r="I17" s="308" t="s">
        <v>185</v>
      </c>
      <c r="J17" s="308" t="s">
        <v>233</v>
      </c>
    </row>
    <row r="18" spans="1:10" s="93" customFormat="1" ht="36.75" customHeight="1">
      <c r="A18" s="308">
        <f t="shared" si="1"/>
        <v>16</v>
      </c>
      <c r="B18" s="309" t="s">
        <v>463</v>
      </c>
      <c r="C18" s="309" t="s">
        <v>184</v>
      </c>
      <c r="D18" s="309" t="s">
        <v>3074</v>
      </c>
      <c r="E18" s="308" t="s">
        <v>232</v>
      </c>
      <c r="F18" s="311">
        <v>3300000000</v>
      </c>
      <c r="G18" s="315" t="s">
        <v>246</v>
      </c>
      <c r="H18" s="320">
        <v>45352</v>
      </c>
      <c r="I18" s="308" t="s">
        <v>185</v>
      </c>
      <c r="J18" s="308" t="s">
        <v>233</v>
      </c>
    </row>
    <row r="19" spans="1:10" s="93" customFormat="1" ht="36.75" customHeight="1">
      <c r="A19" s="308">
        <f t="shared" si="1"/>
        <v>17</v>
      </c>
      <c r="B19" s="309" t="s">
        <v>464</v>
      </c>
      <c r="C19" s="309" t="s">
        <v>465</v>
      </c>
      <c r="D19" s="309" t="s">
        <v>466</v>
      </c>
      <c r="E19" s="308" t="s">
        <v>232</v>
      </c>
      <c r="F19" s="311">
        <v>70224146</v>
      </c>
      <c r="G19" s="315" t="s">
        <v>246</v>
      </c>
      <c r="H19" s="320">
        <v>45376</v>
      </c>
      <c r="I19" s="308" t="s">
        <v>185</v>
      </c>
      <c r="J19" s="308" t="s">
        <v>233</v>
      </c>
    </row>
    <row r="20" spans="1:10" s="93" customFormat="1" ht="36.75" customHeight="1">
      <c r="A20" s="308">
        <f t="shared" si="1"/>
        <v>18</v>
      </c>
      <c r="B20" s="309" t="s">
        <v>467</v>
      </c>
      <c r="C20" s="309" t="s">
        <v>184</v>
      </c>
      <c r="D20" s="309" t="s">
        <v>3074</v>
      </c>
      <c r="E20" s="308" t="s">
        <v>232</v>
      </c>
      <c r="F20" s="311">
        <v>3300000000</v>
      </c>
      <c r="G20" s="315" t="s">
        <v>246</v>
      </c>
      <c r="H20" s="320">
        <v>45383</v>
      </c>
      <c r="I20" s="308" t="s">
        <v>185</v>
      </c>
      <c r="J20" s="308" t="s">
        <v>233</v>
      </c>
    </row>
    <row r="21" spans="1:10" s="93" customFormat="1" ht="36.75" customHeight="1">
      <c r="A21" s="308">
        <f t="shared" si="1"/>
        <v>19</v>
      </c>
      <c r="B21" s="309" t="s">
        <v>468</v>
      </c>
      <c r="C21" s="309" t="s">
        <v>183</v>
      </c>
      <c r="D21" s="309" t="s">
        <v>3070</v>
      </c>
      <c r="E21" s="308" t="s">
        <v>232</v>
      </c>
      <c r="F21" s="311">
        <v>3550400</v>
      </c>
      <c r="G21" s="315" t="s">
        <v>246</v>
      </c>
      <c r="H21" s="320">
        <v>45383</v>
      </c>
      <c r="I21" s="308" t="s">
        <v>185</v>
      </c>
      <c r="J21" s="308" t="s">
        <v>233</v>
      </c>
    </row>
    <row r="22" spans="1:10" s="93" customFormat="1" ht="36.75" customHeight="1">
      <c r="A22" s="308">
        <f t="shared" si="1"/>
        <v>20</v>
      </c>
      <c r="B22" s="309" t="s">
        <v>2128</v>
      </c>
      <c r="C22" s="309" t="s">
        <v>183</v>
      </c>
      <c r="D22" s="309" t="s">
        <v>2129</v>
      </c>
      <c r="E22" s="308" t="s">
        <v>232</v>
      </c>
      <c r="F22" s="311">
        <v>8137761.8600000003</v>
      </c>
      <c r="G22" s="315" t="s">
        <v>246</v>
      </c>
      <c r="H22" s="320">
        <v>45398</v>
      </c>
      <c r="I22" s="308" t="s">
        <v>458</v>
      </c>
      <c r="J22" s="308" t="s">
        <v>233</v>
      </c>
    </row>
    <row r="23" spans="1:10" s="93" customFormat="1" ht="36.75" customHeight="1">
      <c r="A23" s="308">
        <f t="shared" si="1"/>
        <v>21</v>
      </c>
      <c r="B23" s="309" t="s">
        <v>2130</v>
      </c>
      <c r="C23" s="309" t="s">
        <v>183</v>
      </c>
      <c r="D23" s="309" t="s">
        <v>2129</v>
      </c>
      <c r="E23" s="308" t="s">
        <v>232</v>
      </c>
      <c r="F23" s="311">
        <v>207180.96</v>
      </c>
      <c r="G23" s="315" t="s">
        <v>246</v>
      </c>
      <c r="H23" s="320">
        <v>45398</v>
      </c>
      <c r="I23" s="308" t="s">
        <v>458</v>
      </c>
      <c r="J23" s="308" t="s">
        <v>233</v>
      </c>
    </row>
    <row r="24" spans="1:10" s="93" customFormat="1" ht="36.75" customHeight="1">
      <c r="A24" s="308">
        <f>A22+1</f>
        <v>21</v>
      </c>
      <c r="B24" s="309" t="s">
        <v>2131</v>
      </c>
      <c r="C24" s="309" t="s">
        <v>187</v>
      </c>
      <c r="D24" s="309" t="s">
        <v>461</v>
      </c>
      <c r="E24" s="308" t="s">
        <v>232</v>
      </c>
      <c r="F24" s="311">
        <v>1489506</v>
      </c>
      <c r="G24" s="315" t="s">
        <v>246</v>
      </c>
      <c r="H24" s="320">
        <v>45443</v>
      </c>
      <c r="I24" s="308" t="s">
        <v>458</v>
      </c>
      <c r="J24" s="308" t="s">
        <v>233</v>
      </c>
    </row>
    <row r="25" spans="1:10" s="93" customFormat="1" ht="36.75" customHeight="1">
      <c r="A25" s="308">
        <v>23</v>
      </c>
      <c r="B25" s="309" t="s">
        <v>2132</v>
      </c>
      <c r="C25" s="309" t="s">
        <v>183</v>
      </c>
      <c r="D25" s="309" t="s">
        <v>2129</v>
      </c>
      <c r="E25" s="308" t="s">
        <v>232</v>
      </c>
      <c r="F25" s="311">
        <v>8252727.1699999999</v>
      </c>
      <c r="G25" s="315" t="s">
        <v>246</v>
      </c>
      <c r="H25" s="320">
        <v>45468</v>
      </c>
      <c r="I25" s="308" t="s">
        <v>458</v>
      </c>
      <c r="J25" s="308" t="s">
        <v>233</v>
      </c>
    </row>
    <row r="26" spans="1:10" s="93" customFormat="1" ht="36.75" customHeight="1">
      <c r="A26" s="308">
        <v>24</v>
      </c>
      <c r="B26" s="309" t="s">
        <v>3075</v>
      </c>
      <c r="C26" s="309" t="s">
        <v>183</v>
      </c>
      <c r="D26" s="309" t="s">
        <v>2129</v>
      </c>
      <c r="E26" s="308" t="s">
        <v>232</v>
      </c>
      <c r="F26" s="311">
        <v>3737332.93</v>
      </c>
      <c r="G26" s="315" t="s">
        <v>246</v>
      </c>
      <c r="H26" s="320">
        <v>45594</v>
      </c>
      <c r="I26" s="308" t="s">
        <v>458</v>
      </c>
      <c r="J26" s="308" t="s">
        <v>233</v>
      </c>
    </row>
    <row r="27" spans="1:10" s="98" customFormat="1" ht="36.75" customHeight="1">
      <c r="A27" s="96"/>
      <c r="B27" s="96"/>
      <c r="C27" s="96"/>
      <c r="D27" s="96"/>
      <c r="E27" s="96"/>
      <c r="F27" s="97">
        <f>SUM(F3:F26)</f>
        <v>13537383242.120001</v>
      </c>
      <c r="G27" s="97">
        <f>SUM(G3:G26)</f>
        <v>0</v>
      </c>
      <c r="H27" s="96"/>
      <c r="I27" s="96"/>
      <c r="J27" s="96"/>
    </row>
  </sheetData>
  <autoFilter ref="A2:J26"/>
  <mergeCells count="1">
    <mergeCell ref="A1:I1"/>
  </mergeCells>
  <pageMargins left="0.7" right="0.7" top="0.75" bottom="0.75" header="0.3" footer="0.3"/>
  <pageSetup paperSize="9" scale="4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63"/>
  <sheetViews>
    <sheetView view="pageBreakPreview" zoomScale="85" zoomScaleNormal="100" zoomScaleSheetLayoutView="85" workbookViewId="0">
      <selection activeCell="N20" sqref="N1:P1048576"/>
    </sheetView>
  </sheetViews>
  <sheetFormatPr defaultRowHeight="12.75"/>
  <cols>
    <col min="1" max="1" width="7" style="99" customWidth="1"/>
    <col min="2" max="2" width="10.140625" style="99" customWidth="1"/>
    <col min="3" max="3" width="17.85546875" style="99" customWidth="1"/>
    <col min="4" max="4" width="9.140625" style="99" customWidth="1"/>
    <col min="5" max="5" width="16.42578125" style="99" customWidth="1"/>
    <col min="6" max="6" width="41.140625" style="99" bestFit="1" customWidth="1"/>
    <col min="7" max="7" width="11.140625" style="99" customWidth="1"/>
    <col min="8" max="9" width="17.140625" style="99" customWidth="1"/>
    <col min="10" max="11" width="7" style="99" customWidth="1"/>
    <col min="12" max="13" width="17.140625" style="99" customWidth="1"/>
    <col min="14" max="16384" width="9.140625" style="99"/>
  </cols>
  <sheetData>
    <row r="1" spans="1:13" ht="46.5" customHeight="1">
      <c r="A1" s="341" t="s">
        <v>3048</v>
      </c>
      <c r="B1" s="341"/>
      <c r="C1" s="341"/>
      <c r="D1" s="341"/>
      <c r="E1" s="341"/>
      <c r="F1" s="341"/>
      <c r="G1" s="341"/>
      <c r="H1" s="342"/>
      <c r="I1" s="342"/>
      <c r="J1" s="342"/>
      <c r="K1" s="342"/>
      <c r="L1" s="342"/>
      <c r="M1" s="342"/>
    </row>
    <row r="2" spans="1:13" ht="32.65" customHeight="1">
      <c r="A2" s="343" t="s">
        <v>234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</row>
    <row r="3" spans="1:13" ht="34.700000000000003" customHeight="1">
      <c r="A3" s="344"/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</row>
    <row r="4" spans="1:13" ht="28.15" customHeight="1">
      <c r="A4" s="345"/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</row>
    <row r="5" spans="1:13" ht="52.5" customHeight="1">
      <c r="A5" s="126" t="s">
        <v>235</v>
      </c>
      <c r="B5" s="127" t="s">
        <v>155</v>
      </c>
      <c r="C5" s="127" t="s">
        <v>156</v>
      </c>
      <c r="D5" s="127" t="s">
        <v>157</v>
      </c>
      <c r="E5" s="128" t="s">
        <v>158</v>
      </c>
      <c r="F5" s="128" t="s">
        <v>159</v>
      </c>
      <c r="G5" s="127" t="s">
        <v>160</v>
      </c>
      <c r="H5" s="127" t="s">
        <v>161</v>
      </c>
      <c r="I5" s="127" t="s">
        <v>162</v>
      </c>
      <c r="J5" s="127" t="s">
        <v>163</v>
      </c>
      <c r="K5" s="127" t="s">
        <v>236</v>
      </c>
      <c r="L5" s="127" t="s">
        <v>237</v>
      </c>
      <c r="M5" s="127" t="s">
        <v>238</v>
      </c>
    </row>
    <row r="6" spans="1:13">
      <c r="A6" s="278">
        <v>1</v>
      </c>
      <c r="B6" s="141" t="s">
        <v>436</v>
      </c>
      <c r="C6" s="279" t="s">
        <v>13</v>
      </c>
      <c r="D6" s="141" t="s">
        <v>387</v>
      </c>
      <c r="E6" s="151">
        <v>748407581.24000001</v>
      </c>
      <c r="F6" s="279" t="s">
        <v>3049</v>
      </c>
      <c r="G6" s="279" t="s">
        <v>3050</v>
      </c>
      <c r="H6" s="151">
        <v>733439429.62</v>
      </c>
      <c r="I6" s="281" t="s">
        <v>195</v>
      </c>
      <c r="J6" s="281">
        <v>1500</v>
      </c>
      <c r="K6" s="281" t="s">
        <v>168</v>
      </c>
      <c r="L6" s="284">
        <v>137525.51999999999</v>
      </c>
      <c r="M6" s="284">
        <v>134775.01</v>
      </c>
    </row>
    <row r="7" spans="1:13">
      <c r="A7" s="278"/>
      <c r="B7" s="279"/>
      <c r="C7" s="279"/>
      <c r="D7" s="279"/>
      <c r="E7" s="273"/>
      <c r="F7" s="279"/>
      <c r="G7" s="279"/>
      <c r="H7" s="285"/>
      <c r="I7" s="280" t="s">
        <v>195</v>
      </c>
      <c r="J7" s="281">
        <v>5</v>
      </c>
      <c r="K7" s="281" t="s">
        <v>168</v>
      </c>
      <c r="L7" s="282">
        <v>421891.67</v>
      </c>
      <c r="M7" s="282">
        <v>413453.84</v>
      </c>
    </row>
    <row r="8" spans="1:13">
      <c r="A8" s="278"/>
      <c r="B8" s="279"/>
      <c r="C8" s="279"/>
      <c r="D8" s="279"/>
      <c r="E8" s="273"/>
      <c r="F8" s="279"/>
      <c r="G8" s="279"/>
      <c r="H8" s="285"/>
      <c r="I8" s="280" t="s">
        <v>195</v>
      </c>
      <c r="J8" s="281">
        <v>3050</v>
      </c>
      <c r="K8" s="281" t="s">
        <v>168</v>
      </c>
      <c r="L8" s="282">
        <v>100674.49</v>
      </c>
      <c r="M8" s="282">
        <v>98661</v>
      </c>
    </row>
    <row r="9" spans="1:13" ht="33.75">
      <c r="A9" s="278"/>
      <c r="B9" s="279"/>
      <c r="C9" s="279"/>
      <c r="D9" s="279"/>
      <c r="E9" s="273"/>
      <c r="F9" s="279"/>
      <c r="G9" s="279"/>
      <c r="H9" s="285"/>
      <c r="I9" s="280" t="s">
        <v>149</v>
      </c>
      <c r="J9" s="281">
        <v>54</v>
      </c>
      <c r="K9" s="281" t="s">
        <v>168</v>
      </c>
      <c r="L9" s="282">
        <v>1872340.81</v>
      </c>
      <c r="M9" s="282">
        <v>1834893.99</v>
      </c>
    </row>
    <row r="10" spans="1:13" ht="22.5">
      <c r="A10" s="278"/>
      <c r="B10" s="279"/>
      <c r="C10" s="279"/>
      <c r="D10" s="279"/>
      <c r="E10" s="273"/>
      <c r="F10" s="279"/>
      <c r="G10" s="279"/>
      <c r="H10" s="285"/>
      <c r="I10" s="280" t="s">
        <v>240</v>
      </c>
      <c r="J10" s="281">
        <v>30</v>
      </c>
      <c r="K10" s="281" t="s">
        <v>168</v>
      </c>
      <c r="L10" s="282">
        <v>549359.18000000005</v>
      </c>
      <c r="M10" s="282">
        <v>538372</v>
      </c>
    </row>
    <row r="11" spans="1:13">
      <c r="A11" s="278"/>
      <c r="B11" s="279"/>
      <c r="C11" s="279"/>
      <c r="D11" s="279"/>
      <c r="E11" s="273"/>
      <c r="F11" s="279"/>
      <c r="G11" s="279"/>
      <c r="H11" s="285"/>
      <c r="I11" s="280" t="s">
        <v>195</v>
      </c>
      <c r="J11" s="281">
        <v>225</v>
      </c>
      <c r="K11" s="281" t="s">
        <v>168</v>
      </c>
      <c r="L11" s="282">
        <v>229376.53</v>
      </c>
      <c r="M11" s="282">
        <v>224789</v>
      </c>
    </row>
    <row r="12" spans="1:13">
      <c r="A12" s="278"/>
      <c r="B12" s="279"/>
      <c r="C12" s="279"/>
      <c r="D12" s="278"/>
      <c r="E12" s="286"/>
      <c r="F12" s="286"/>
      <c r="G12" s="286"/>
      <c r="H12" s="287"/>
      <c r="I12" s="280" t="s">
        <v>195</v>
      </c>
      <c r="J12" s="281">
        <v>250</v>
      </c>
      <c r="K12" s="281" t="s">
        <v>168</v>
      </c>
      <c r="L12" s="282">
        <v>255023</v>
      </c>
      <c r="M12" s="282">
        <v>249922.54</v>
      </c>
    </row>
    <row r="13" spans="1:13">
      <c r="A13" s="288">
        <v>2</v>
      </c>
      <c r="B13" s="289" t="s">
        <v>437</v>
      </c>
      <c r="C13" s="289" t="s">
        <v>13</v>
      </c>
      <c r="D13" s="290" t="s">
        <v>343</v>
      </c>
      <c r="E13" s="275">
        <v>548000</v>
      </c>
      <c r="F13" s="290" t="s">
        <v>1518</v>
      </c>
      <c r="G13" s="290" t="s">
        <v>3051</v>
      </c>
      <c r="H13" s="291">
        <v>537040</v>
      </c>
      <c r="I13" s="290" t="s">
        <v>438</v>
      </c>
      <c r="J13" s="292">
        <v>1</v>
      </c>
      <c r="K13" s="292" t="s">
        <v>239</v>
      </c>
      <c r="L13" s="293">
        <v>548000</v>
      </c>
      <c r="M13" s="293">
        <v>537040</v>
      </c>
    </row>
    <row r="14" spans="1:13">
      <c r="A14" s="288">
        <v>3</v>
      </c>
      <c r="B14" s="290" t="s">
        <v>1519</v>
      </c>
      <c r="C14" s="289" t="s">
        <v>13</v>
      </c>
      <c r="D14" s="290" t="s">
        <v>3052</v>
      </c>
      <c r="E14" s="275">
        <v>686237971.41499996</v>
      </c>
      <c r="F14" s="289" t="s">
        <v>3049</v>
      </c>
      <c r="G14" s="289" t="s">
        <v>3050</v>
      </c>
      <c r="H14" s="291">
        <v>672513211.99000001</v>
      </c>
      <c r="I14" s="292" t="s">
        <v>195</v>
      </c>
      <c r="J14" s="292">
        <v>1375</v>
      </c>
      <c r="K14" s="292" t="s">
        <v>168</v>
      </c>
      <c r="L14" s="294">
        <v>137525.51999999999</v>
      </c>
      <c r="M14" s="294">
        <v>134775.01</v>
      </c>
    </row>
    <row r="15" spans="1:13">
      <c r="A15" s="288"/>
      <c r="B15" s="289"/>
      <c r="C15" s="289"/>
      <c r="D15" s="290"/>
      <c r="E15" s="275"/>
      <c r="F15" s="295"/>
      <c r="G15" s="295"/>
      <c r="H15" s="291"/>
      <c r="I15" s="296" t="s">
        <v>195</v>
      </c>
      <c r="J15" s="292">
        <v>4.5</v>
      </c>
      <c r="K15" s="292" t="s">
        <v>168</v>
      </c>
      <c r="L15" s="293">
        <v>421891.67</v>
      </c>
      <c r="M15" s="293">
        <v>413453.84</v>
      </c>
    </row>
    <row r="16" spans="1:13">
      <c r="A16" s="288"/>
      <c r="B16" s="289"/>
      <c r="C16" s="289"/>
      <c r="D16" s="290"/>
      <c r="E16" s="275"/>
      <c r="F16" s="295"/>
      <c r="G16" s="295"/>
      <c r="H16" s="291"/>
      <c r="I16" s="296" t="s">
        <v>195</v>
      </c>
      <c r="J16" s="292">
        <v>2800</v>
      </c>
      <c r="K16" s="292" t="s">
        <v>168</v>
      </c>
      <c r="L16" s="293">
        <v>100674.49</v>
      </c>
      <c r="M16" s="293">
        <v>98661</v>
      </c>
    </row>
    <row r="17" spans="1:13" ht="33.75">
      <c r="A17" s="288"/>
      <c r="B17" s="289"/>
      <c r="C17" s="289"/>
      <c r="D17" s="290"/>
      <c r="E17" s="275"/>
      <c r="F17" s="295"/>
      <c r="G17" s="295"/>
      <c r="H17" s="291"/>
      <c r="I17" s="296" t="s">
        <v>149</v>
      </c>
      <c r="J17" s="292">
        <v>50</v>
      </c>
      <c r="K17" s="292" t="s">
        <v>168</v>
      </c>
      <c r="L17" s="293">
        <v>1872340.81</v>
      </c>
      <c r="M17" s="293">
        <v>1834893.99</v>
      </c>
    </row>
    <row r="18" spans="1:13" ht="22.5">
      <c r="A18" s="288"/>
      <c r="B18" s="289"/>
      <c r="C18" s="289"/>
      <c r="D18" s="290"/>
      <c r="E18" s="275"/>
      <c r="F18" s="295"/>
      <c r="G18" s="295"/>
      <c r="H18" s="291"/>
      <c r="I18" s="296" t="s">
        <v>240</v>
      </c>
      <c r="J18" s="292">
        <v>30</v>
      </c>
      <c r="K18" s="292" t="s">
        <v>168</v>
      </c>
      <c r="L18" s="293">
        <v>549359.18000000005</v>
      </c>
      <c r="M18" s="293">
        <v>538372</v>
      </c>
    </row>
    <row r="19" spans="1:13">
      <c r="A19" s="288"/>
      <c r="B19" s="289"/>
      <c r="C19" s="289"/>
      <c r="D19" s="290"/>
      <c r="E19" s="275"/>
      <c r="F19" s="295"/>
      <c r="G19" s="295"/>
      <c r="H19" s="291"/>
      <c r="I19" s="296" t="s">
        <v>195</v>
      </c>
      <c r="J19" s="292">
        <v>200</v>
      </c>
      <c r="K19" s="292" t="s">
        <v>168</v>
      </c>
      <c r="L19" s="293">
        <v>229376.53</v>
      </c>
      <c r="M19" s="293">
        <v>224789</v>
      </c>
    </row>
    <row r="20" spans="1:13">
      <c r="A20" s="288"/>
      <c r="B20" s="289"/>
      <c r="C20" s="289"/>
      <c r="D20" s="290"/>
      <c r="E20" s="275"/>
      <c r="F20" s="295"/>
      <c r="G20" s="295"/>
      <c r="H20" s="291"/>
      <c r="I20" s="296" t="s">
        <v>195</v>
      </c>
      <c r="J20" s="292">
        <v>225</v>
      </c>
      <c r="K20" s="292" t="s">
        <v>168</v>
      </c>
      <c r="L20" s="293">
        <v>255023</v>
      </c>
      <c r="M20" s="293">
        <v>249922.54</v>
      </c>
    </row>
    <row r="21" spans="1:13">
      <c r="A21" s="288">
        <v>4</v>
      </c>
      <c r="B21" s="290" t="s">
        <v>1520</v>
      </c>
      <c r="C21" s="289" t="s">
        <v>13</v>
      </c>
      <c r="D21" s="290" t="s">
        <v>1521</v>
      </c>
      <c r="E21" s="275">
        <v>538233615.59500003</v>
      </c>
      <c r="F21" s="289" t="s">
        <v>3049</v>
      </c>
      <c r="G21" s="289" t="s">
        <v>3050</v>
      </c>
      <c r="H21" s="291">
        <v>527468943.27999997</v>
      </c>
      <c r="I21" s="292" t="s">
        <v>195</v>
      </c>
      <c r="J21" s="292">
        <v>1075</v>
      </c>
      <c r="K21" s="292" t="s">
        <v>168</v>
      </c>
      <c r="L21" s="294">
        <v>137525.51999999999</v>
      </c>
      <c r="M21" s="294">
        <v>134775.01</v>
      </c>
    </row>
    <row r="22" spans="1:13">
      <c r="A22" s="288"/>
      <c r="B22" s="289"/>
      <c r="C22" s="289"/>
      <c r="D22" s="290"/>
      <c r="E22" s="275"/>
      <c r="F22" s="295"/>
      <c r="G22" s="295"/>
      <c r="H22" s="291"/>
      <c r="I22" s="296" t="s">
        <v>195</v>
      </c>
      <c r="J22" s="292">
        <v>3.5</v>
      </c>
      <c r="K22" s="292" t="s">
        <v>168</v>
      </c>
      <c r="L22" s="293">
        <v>421891.67</v>
      </c>
      <c r="M22" s="293">
        <v>413453.84</v>
      </c>
    </row>
    <row r="23" spans="1:13">
      <c r="A23" s="288"/>
      <c r="B23" s="289"/>
      <c r="C23" s="289"/>
      <c r="D23" s="290"/>
      <c r="E23" s="275"/>
      <c r="F23" s="295"/>
      <c r="G23" s="295"/>
      <c r="H23" s="291"/>
      <c r="I23" s="296" t="s">
        <v>195</v>
      </c>
      <c r="J23" s="292">
        <v>2225</v>
      </c>
      <c r="K23" s="292" t="s">
        <v>168</v>
      </c>
      <c r="L23" s="293">
        <v>100674.49</v>
      </c>
      <c r="M23" s="293">
        <v>98661</v>
      </c>
    </row>
    <row r="24" spans="1:13" ht="33.75">
      <c r="A24" s="288"/>
      <c r="B24" s="289"/>
      <c r="C24" s="289"/>
      <c r="D24" s="288"/>
      <c r="E24" s="295"/>
      <c r="F24" s="295"/>
      <c r="G24" s="295"/>
      <c r="H24" s="297"/>
      <c r="I24" s="296" t="s">
        <v>149</v>
      </c>
      <c r="J24" s="292">
        <v>40</v>
      </c>
      <c r="K24" s="292" t="s">
        <v>168</v>
      </c>
      <c r="L24" s="293">
        <v>1872340.81</v>
      </c>
      <c r="M24" s="293">
        <v>1834893.99</v>
      </c>
    </row>
    <row r="25" spans="1:13" ht="22.5">
      <c r="A25" s="288"/>
      <c r="B25" s="289"/>
      <c r="C25" s="289"/>
      <c r="D25" s="290"/>
      <c r="E25" s="275"/>
      <c r="F25" s="295"/>
      <c r="G25" s="295"/>
      <c r="H25" s="291"/>
      <c r="I25" s="296" t="s">
        <v>240</v>
      </c>
      <c r="J25" s="292">
        <v>20</v>
      </c>
      <c r="K25" s="292" t="s">
        <v>168</v>
      </c>
      <c r="L25" s="293">
        <v>549359.18000000005</v>
      </c>
      <c r="M25" s="293">
        <v>538372</v>
      </c>
    </row>
    <row r="26" spans="1:13">
      <c r="A26" s="288"/>
      <c r="B26" s="289"/>
      <c r="C26" s="289"/>
      <c r="D26" s="290"/>
      <c r="E26" s="275"/>
      <c r="F26" s="295"/>
      <c r="G26" s="295"/>
      <c r="H26" s="291"/>
      <c r="I26" s="296" t="s">
        <v>195</v>
      </c>
      <c r="J26" s="292">
        <v>150</v>
      </c>
      <c r="K26" s="292" t="s">
        <v>168</v>
      </c>
      <c r="L26" s="293">
        <v>229376.53</v>
      </c>
      <c r="M26" s="293">
        <v>224789</v>
      </c>
    </row>
    <row r="27" spans="1:13">
      <c r="A27" s="288"/>
      <c r="B27" s="289"/>
      <c r="C27" s="289"/>
      <c r="D27" s="290"/>
      <c r="E27" s="275"/>
      <c r="F27" s="295"/>
      <c r="G27" s="295"/>
      <c r="H27" s="291"/>
      <c r="I27" s="296" t="s">
        <v>195</v>
      </c>
      <c r="J27" s="292">
        <v>175</v>
      </c>
      <c r="K27" s="292" t="s">
        <v>168</v>
      </c>
      <c r="L27" s="293">
        <v>255023</v>
      </c>
      <c r="M27" s="293">
        <v>249922.54</v>
      </c>
    </row>
    <row r="28" spans="1:13">
      <c r="A28" s="288">
        <v>5</v>
      </c>
      <c r="B28" s="290" t="s">
        <v>1522</v>
      </c>
      <c r="C28" s="289" t="s">
        <v>13</v>
      </c>
      <c r="D28" s="290" t="s">
        <v>1523</v>
      </c>
      <c r="E28" s="275">
        <v>1260000</v>
      </c>
      <c r="F28" s="290" t="s">
        <v>1524</v>
      </c>
      <c r="G28" s="290" t="s">
        <v>3053</v>
      </c>
      <c r="H28" s="291">
        <v>1134000</v>
      </c>
      <c r="I28" s="290"/>
      <c r="J28" s="292"/>
      <c r="K28" s="292"/>
      <c r="L28" s="293"/>
      <c r="M28" s="293"/>
    </row>
    <row r="29" spans="1:13">
      <c r="A29" s="288"/>
      <c r="B29" s="289"/>
      <c r="C29" s="289"/>
      <c r="D29" s="290"/>
      <c r="E29" s="275"/>
      <c r="F29" s="295"/>
      <c r="G29" s="295"/>
      <c r="H29" s="291"/>
      <c r="I29" s="290"/>
      <c r="J29" s="292"/>
      <c r="K29" s="292"/>
      <c r="L29" s="293"/>
      <c r="M29" s="293"/>
    </row>
    <row r="30" spans="1:13">
      <c r="A30" s="288">
        <v>6</v>
      </c>
      <c r="B30" s="298" t="s">
        <v>2110</v>
      </c>
      <c r="C30" s="289" t="s">
        <v>13</v>
      </c>
      <c r="D30" s="299">
        <v>45512</v>
      </c>
      <c r="E30" s="275">
        <v>716029761.12</v>
      </c>
      <c r="F30" s="289" t="s">
        <v>3049</v>
      </c>
      <c r="G30" s="289" t="s">
        <v>3050</v>
      </c>
      <c r="H30" s="291">
        <v>701709165.89999998</v>
      </c>
      <c r="I30" s="292" t="s">
        <v>195</v>
      </c>
      <c r="J30" s="292">
        <v>1425</v>
      </c>
      <c r="K30" s="292" t="s">
        <v>168</v>
      </c>
      <c r="L30" s="294">
        <v>137525.51999999999</v>
      </c>
      <c r="M30" s="293">
        <v>134775.01</v>
      </c>
    </row>
    <row r="31" spans="1:13">
      <c r="A31" s="288"/>
      <c r="B31" s="289"/>
      <c r="C31" s="289"/>
      <c r="D31" s="290"/>
      <c r="E31" s="275"/>
      <c r="F31" s="295"/>
      <c r="G31" s="295"/>
      <c r="H31" s="291"/>
      <c r="I31" s="296" t="s">
        <v>195</v>
      </c>
      <c r="J31" s="292">
        <v>5</v>
      </c>
      <c r="K31" s="292" t="s">
        <v>168</v>
      </c>
      <c r="L31" s="293">
        <v>421891.67</v>
      </c>
      <c r="M31" s="293">
        <v>413453.84</v>
      </c>
    </row>
    <row r="32" spans="1:13">
      <c r="A32" s="288"/>
      <c r="B32" s="289"/>
      <c r="C32" s="289"/>
      <c r="D32" s="290"/>
      <c r="E32" s="275"/>
      <c r="F32" s="295"/>
      <c r="G32" s="295"/>
      <c r="H32" s="291"/>
      <c r="I32" s="296" t="s">
        <v>195</v>
      </c>
      <c r="J32" s="292">
        <v>2925</v>
      </c>
      <c r="K32" s="292" t="s">
        <v>168</v>
      </c>
      <c r="L32" s="293">
        <v>100674.49</v>
      </c>
      <c r="M32" s="293">
        <v>98661</v>
      </c>
    </row>
    <row r="33" spans="1:13" ht="33.75">
      <c r="A33" s="288"/>
      <c r="B33" s="289"/>
      <c r="C33" s="289"/>
      <c r="D33" s="288"/>
      <c r="E33" s="295"/>
      <c r="F33" s="295"/>
      <c r="G33" s="295"/>
      <c r="H33" s="297"/>
      <c r="I33" s="296" t="s">
        <v>149</v>
      </c>
      <c r="J33" s="292">
        <v>52</v>
      </c>
      <c r="K33" s="292" t="s">
        <v>168</v>
      </c>
      <c r="L33" s="293">
        <v>1872340.81</v>
      </c>
      <c r="M33" s="293">
        <v>1834893.99</v>
      </c>
    </row>
    <row r="34" spans="1:13" ht="22.5">
      <c r="A34" s="288"/>
      <c r="B34" s="289"/>
      <c r="C34" s="289"/>
      <c r="D34" s="290"/>
      <c r="E34" s="275"/>
      <c r="F34" s="295"/>
      <c r="G34" s="295"/>
      <c r="H34" s="291"/>
      <c r="I34" s="296" t="s">
        <v>240</v>
      </c>
      <c r="J34" s="292">
        <v>30</v>
      </c>
      <c r="K34" s="292" t="s">
        <v>168</v>
      </c>
      <c r="L34" s="293">
        <v>549359.18000000005</v>
      </c>
      <c r="M34" s="293">
        <v>538372</v>
      </c>
    </row>
    <row r="35" spans="1:13">
      <c r="A35" s="288"/>
      <c r="B35" s="289"/>
      <c r="C35" s="289"/>
      <c r="D35" s="290"/>
      <c r="E35" s="275"/>
      <c r="F35" s="295"/>
      <c r="G35" s="295"/>
      <c r="H35" s="291"/>
      <c r="I35" s="296" t="s">
        <v>195</v>
      </c>
      <c r="J35" s="292">
        <v>200</v>
      </c>
      <c r="K35" s="292" t="s">
        <v>168</v>
      </c>
      <c r="L35" s="293">
        <v>229376.53</v>
      </c>
      <c r="M35" s="293">
        <v>224789</v>
      </c>
    </row>
    <row r="36" spans="1:13">
      <c r="A36" s="288"/>
      <c r="B36" s="289"/>
      <c r="C36" s="289"/>
      <c r="D36" s="290"/>
      <c r="E36" s="275"/>
      <c r="F36" s="295"/>
      <c r="G36" s="295"/>
      <c r="H36" s="291"/>
      <c r="I36" s="296" t="s">
        <v>195</v>
      </c>
      <c r="J36" s="292">
        <v>250</v>
      </c>
      <c r="K36" s="292" t="s">
        <v>168</v>
      </c>
      <c r="L36" s="293">
        <v>255023</v>
      </c>
      <c r="M36" s="293">
        <v>249922.54</v>
      </c>
    </row>
    <row r="37" spans="1:13">
      <c r="A37" s="300">
        <v>7</v>
      </c>
      <c r="B37" s="283" t="s">
        <v>3054</v>
      </c>
      <c r="C37" s="301" t="s">
        <v>13</v>
      </c>
      <c r="D37" s="283" t="s">
        <v>2923</v>
      </c>
      <c r="E37" s="276">
        <v>626796169.67499995</v>
      </c>
      <c r="F37" s="301" t="s">
        <v>3049</v>
      </c>
      <c r="G37" s="283" t="s">
        <v>3050</v>
      </c>
      <c r="H37" s="276">
        <v>614260246.27999997</v>
      </c>
      <c r="I37" s="302" t="s">
        <v>195</v>
      </c>
      <c r="J37" s="302">
        <v>1250</v>
      </c>
      <c r="K37" s="302" t="s">
        <v>168</v>
      </c>
      <c r="L37" s="303">
        <v>137525.51999999999</v>
      </c>
      <c r="M37" s="304">
        <v>134775.01</v>
      </c>
    </row>
    <row r="38" spans="1:13">
      <c r="A38" s="300"/>
      <c r="B38" s="301"/>
      <c r="C38" s="301"/>
      <c r="D38" s="283"/>
      <c r="E38" s="276"/>
      <c r="F38" s="305"/>
      <c r="G38" s="305"/>
      <c r="H38" s="276"/>
      <c r="I38" s="306" t="s">
        <v>195</v>
      </c>
      <c r="J38" s="302">
        <v>4.5</v>
      </c>
      <c r="K38" s="302" t="s">
        <v>168</v>
      </c>
      <c r="L38" s="304">
        <v>421891.67</v>
      </c>
      <c r="M38" s="304">
        <v>413453.84</v>
      </c>
    </row>
    <row r="39" spans="1:13">
      <c r="A39" s="300"/>
      <c r="B39" s="301"/>
      <c r="C39" s="301"/>
      <c r="D39" s="283"/>
      <c r="E39" s="276"/>
      <c r="F39" s="305"/>
      <c r="G39" s="305"/>
      <c r="H39" s="276"/>
      <c r="I39" s="306" t="s">
        <v>195</v>
      </c>
      <c r="J39" s="302">
        <v>2575</v>
      </c>
      <c r="K39" s="302" t="s">
        <v>168</v>
      </c>
      <c r="L39" s="304">
        <v>100674.49</v>
      </c>
      <c r="M39" s="304">
        <v>98661</v>
      </c>
    </row>
    <row r="40" spans="1:13" ht="33.75">
      <c r="A40" s="300"/>
      <c r="B40" s="301"/>
      <c r="C40" s="301"/>
      <c r="D40" s="283"/>
      <c r="E40" s="276"/>
      <c r="F40" s="305"/>
      <c r="G40" s="305"/>
      <c r="H40" s="276"/>
      <c r="I40" s="306" t="s">
        <v>149</v>
      </c>
      <c r="J40" s="302">
        <v>46</v>
      </c>
      <c r="K40" s="302" t="s">
        <v>168</v>
      </c>
      <c r="L40" s="304">
        <v>1872340.81</v>
      </c>
      <c r="M40" s="304">
        <v>1834893.99</v>
      </c>
    </row>
    <row r="41" spans="1:13" ht="22.5">
      <c r="A41" s="300"/>
      <c r="B41" s="301"/>
      <c r="C41" s="301"/>
      <c r="D41" s="283"/>
      <c r="E41" s="276"/>
      <c r="F41" s="305"/>
      <c r="G41" s="305"/>
      <c r="H41" s="276"/>
      <c r="I41" s="306" t="s">
        <v>240</v>
      </c>
      <c r="J41" s="302">
        <v>30</v>
      </c>
      <c r="K41" s="302" t="s">
        <v>168</v>
      </c>
      <c r="L41" s="304">
        <v>549359.18000000005</v>
      </c>
      <c r="M41" s="304">
        <v>538372</v>
      </c>
    </row>
    <row r="42" spans="1:13">
      <c r="A42" s="300"/>
      <c r="B42" s="301"/>
      <c r="C42" s="301"/>
      <c r="D42" s="283"/>
      <c r="E42" s="276"/>
      <c r="F42" s="305"/>
      <c r="G42" s="305"/>
      <c r="H42" s="276"/>
      <c r="I42" s="306" t="s">
        <v>195</v>
      </c>
      <c r="J42" s="302">
        <v>175</v>
      </c>
      <c r="K42" s="302" t="s">
        <v>168</v>
      </c>
      <c r="L42" s="304">
        <v>229376.53</v>
      </c>
      <c r="M42" s="304">
        <v>224789</v>
      </c>
    </row>
    <row r="43" spans="1:13">
      <c r="A43" s="300"/>
      <c r="B43" s="301"/>
      <c r="C43" s="301"/>
      <c r="D43" s="283"/>
      <c r="E43" s="276"/>
      <c r="F43" s="305"/>
      <c r="G43" s="305"/>
      <c r="H43" s="276"/>
      <c r="I43" s="306"/>
      <c r="J43" s="302"/>
      <c r="K43" s="302"/>
      <c r="L43" s="304"/>
      <c r="M43" s="304"/>
    </row>
    <row r="44" spans="1:13">
      <c r="A44" s="300"/>
      <c r="B44" s="301"/>
      <c r="C44" s="301"/>
      <c r="D44" s="283"/>
      <c r="E44" s="276"/>
      <c r="F44" s="305"/>
      <c r="G44" s="305"/>
      <c r="H44" s="276"/>
      <c r="I44" s="306" t="s">
        <v>195</v>
      </c>
      <c r="J44" s="302">
        <v>200</v>
      </c>
      <c r="K44" s="302" t="s">
        <v>168</v>
      </c>
      <c r="L44" s="304">
        <v>255023</v>
      </c>
      <c r="M44" s="304">
        <v>249922.54</v>
      </c>
    </row>
    <row r="45" spans="1:13">
      <c r="A45" s="300">
        <v>8</v>
      </c>
      <c r="B45" s="290" t="s">
        <v>3055</v>
      </c>
      <c r="C45" s="301" t="s">
        <v>13</v>
      </c>
      <c r="D45" s="290" t="s">
        <v>2859</v>
      </c>
      <c r="E45" s="275">
        <v>396000</v>
      </c>
      <c r="F45" s="290" t="s">
        <v>3056</v>
      </c>
      <c r="G45" s="290" t="s">
        <v>3057</v>
      </c>
      <c r="H45" s="275">
        <v>388080</v>
      </c>
      <c r="I45" s="290" t="s">
        <v>3058</v>
      </c>
      <c r="J45" s="290" t="s">
        <v>3059</v>
      </c>
      <c r="K45" s="290" t="s">
        <v>239</v>
      </c>
      <c r="L45" s="275">
        <v>84</v>
      </c>
      <c r="M45" s="275" t="s">
        <v>3060</v>
      </c>
    </row>
    <row r="46" spans="1:13">
      <c r="A46" s="300"/>
      <c r="B46" s="301"/>
      <c r="C46" s="301"/>
      <c r="D46" s="283"/>
      <c r="E46" s="276"/>
      <c r="F46" s="307"/>
      <c r="G46" s="290"/>
      <c r="H46" s="276"/>
      <c r="I46" s="307" t="s">
        <v>3061</v>
      </c>
      <c r="J46" s="290">
        <v>30</v>
      </c>
      <c r="K46" s="290" t="s">
        <v>239</v>
      </c>
      <c r="L46" s="304">
        <v>7600</v>
      </c>
      <c r="M46" s="304">
        <v>7448</v>
      </c>
    </row>
    <row r="47" spans="1:13">
      <c r="A47" s="300">
        <v>9</v>
      </c>
      <c r="B47" s="290" t="s">
        <v>3062</v>
      </c>
      <c r="C47" s="301" t="s">
        <v>13</v>
      </c>
      <c r="D47" s="290" t="s">
        <v>2859</v>
      </c>
      <c r="E47" s="275">
        <v>2300000</v>
      </c>
      <c r="F47" s="290" t="s">
        <v>3063</v>
      </c>
      <c r="G47" s="290" t="s">
        <v>3064</v>
      </c>
      <c r="H47" s="275">
        <v>2254000</v>
      </c>
      <c r="I47" s="290" t="s">
        <v>3065</v>
      </c>
      <c r="J47" s="290" t="s">
        <v>3066</v>
      </c>
      <c r="K47" s="290" t="s">
        <v>239</v>
      </c>
      <c r="L47" s="275">
        <v>2300000</v>
      </c>
      <c r="M47" s="275">
        <v>2254000</v>
      </c>
    </row>
    <row r="48" spans="1:13">
      <c r="A48" s="300">
        <v>10</v>
      </c>
      <c r="B48" s="290" t="s">
        <v>3067</v>
      </c>
      <c r="C48" s="301" t="s">
        <v>13</v>
      </c>
      <c r="D48" s="290" t="s">
        <v>2852</v>
      </c>
      <c r="E48" s="275">
        <v>626922617.15999997</v>
      </c>
      <c r="F48" s="290" t="s">
        <v>3049</v>
      </c>
      <c r="G48" s="290" t="s">
        <v>3050</v>
      </c>
      <c r="H48" s="275">
        <v>614384164.82000005</v>
      </c>
      <c r="I48" s="292" t="s">
        <v>195</v>
      </c>
      <c r="J48" s="292">
        <v>1250</v>
      </c>
      <c r="K48" s="292" t="s">
        <v>168</v>
      </c>
      <c r="L48" s="294">
        <v>137525.51999999999</v>
      </c>
      <c r="M48" s="293">
        <v>134775.01</v>
      </c>
    </row>
    <row r="49" spans="1:13">
      <c r="A49" s="300"/>
      <c r="B49" s="301"/>
      <c r="C49" s="301"/>
      <c r="D49" s="283"/>
      <c r="E49" s="276"/>
      <c r="F49" s="305"/>
      <c r="G49" s="305"/>
      <c r="H49" s="276"/>
      <c r="I49" s="296" t="s">
        <v>195</v>
      </c>
      <c r="J49" s="292">
        <v>4</v>
      </c>
      <c r="K49" s="292" t="s">
        <v>168</v>
      </c>
      <c r="L49" s="293">
        <v>506240</v>
      </c>
      <c r="M49" s="293">
        <v>496115</v>
      </c>
    </row>
    <row r="50" spans="1:13">
      <c r="A50" s="300"/>
      <c r="B50" s="301"/>
      <c r="C50" s="301"/>
      <c r="D50" s="283"/>
      <c r="E50" s="276"/>
      <c r="F50" s="305"/>
      <c r="G50" s="305"/>
      <c r="H50" s="276"/>
      <c r="I50" s="296" t="s">
        <v>195</v>
      </c>
      <c r="J50" s="292">
        <v>2575</v>
      </c>
      <c r="K50" s="292" t="s">
        <v>168</v>
      </c>
      <c r="L50" s="293">
        <v>100674.49</v>
      </c>
      <c r="M50" s="293">
        <v>98661</v>
      </c>
    </row>
    <row r="51" spans="1:13" ht="33.75">
      <c r="A51" s="300"/>
      <c r="B51" s="301"/>
      <c r="C51" s="301"/>
      <c r="D51" s="283"/>
      <c r="E51" s="276"/>
      <c r="F51" s="305"/>
      <c r="G51" s="305"/>
      <c r="H51" s="276"/>
      <c r="I51" s="296" t="s">
        <v>149</v>
      </c>
      <c r="J51" s="292">
        <v>46</v>
      </c>
      <c r="K51" s="292" t="s">
        <v>168</v>
      </c>
      <c r="L51" s="293">
        <v>1872340.81</v>
      </c>
      <c r="M51" s="293">
        <v>1834893.99</v>
      </c>
    </row>
    <row r="52" spans="1:13" ht="22.5">
      <c r="A52" s="300"/>
      <c r="B52" s="301"/>
      <c r="C52" s="301"/>
      <c r="D52" s="283"/>
      <c r="E52" s="276"/>
      <c r="F52" s="305"/>
      <c r="G52" s="305"/>
      <c r="H52" s="276"/>
      <c r="I52" s="296" t="s">
        <v>240</v>
      </c>
      <c r="J52" s="292">
        <v>30</v>
      </c>
      <c r="K52" s="292" t="s">
        <v>168</v>
      </c>
      <c r="L52" s="293">
        <v>549359.18000000005</v>
      </c>
      <c r="M52" s="293">
        <v>538372</v>
      </c>
    </row>
    <row r="53" spans="1:13">
      <c r="A53" s="300"/>
      <c r="B53" s="301"/>
      <c r="C53" s="301"/>
      <c r="D53" s="283"/>
      <c r="E53" s="276"/>
      <c r="F53" s="305"/>
      <c r="G53" s="305"/>
      <c r="H53" s="276"/>
      <c r="I53" s="296" t="s">
        <v>195</v>
      </c>
      <c r="J53" s="292">
        <v>175</v>
      </c>
      <c r="K53" s="292" t="s">
        <v>168</v>
      </c>
      <c r="L53" s="293">
        <v>229376.53</v>
      </c>
      <c r="M53" s="293">
        <v>224789</v>
      </c>
    </row>
    <row r="54" spans="1:13">
      <c r="A54" s="300"/>
      <c r="B54" s="301"/>
      <c r="C54" s="301"/>
      <c r="D54" s="283"/>
      <c r="E54" s="276"/>
      <c r="F54" s="305"/>
      <c r="G54" s="305"/>
      <c r="H54" s="276"/>
      <c r="I54" s="296" t="s">
        <v>195</v>
      </c>
      <c r="J54" s="292">
        <v>200</v>
      </c>
      <c r="K54" s="292" t="s">
        <v>168</v>
      </c>
      <c r="L54" s="293">
        <v>255023</v>
      </c>
      <c r="M54" s="293">
        <v>249922.54</v>
      </c>
    </row>
    <row r="55" spans="1:13">
      <c r="A55" s="100"/>
      <c r="B55" s="100"/>
      <c r="C55" s="100"/>
      <c r="D55" s="100"/>
      <c r="E55" s="101">
        <f>+E6+E13+E14+E21+E28+E30+E37+E45+E47+E48</f>
        <v>3947131716.2049999</v>
      </c>
      <c r="F55" s="100"/>
      <c r="G55" s="100"/>
      <c r="H55" s="101">
        <f>+H6+H13+H14+H21+H28+H30+H37+H45+H47+H48</f>
        <v>3868088281.8899999</v>
      </c>
      <c r="I55" s="100"/>
      <c r="J55" s="100"/>
      <c r="K55" s="100"/>
      <c r="L55" s="100"/>
      <c r="M55" s="100"/>
    </row>
    <row r="63" spans="1:13">
      <c r="E63" s="148"/>
      <c r="H63" s="148"/>
    </row>
  </sheetData>
  <mergeCells count="4">
    <mergeCell ref="A1:M1"/>
    <mergeCell ref="A2:M2"/>
    <mergeCell ref="A3:M3"/>
    <mergeCell ref="A4:M4"/>
  </mergeCells>
  <pageMargins left="0.39" right="0.39" top="0.39" bottom="0.39" header="0" footer="0"/>
  <pageSetup paperSize="3" scale="71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03"/>
  <sheetViews>
    <sheetView tabSelected="1" view="pageBreakPreview" zoomScaleNormal="100" zoomScaleSheetLayoutView="100" workbookViewId="0">
      <pane xSplit="3" ySplit="4" topLeftCell="D79" activePane="bottomRight" state="frozen"/>
      <selection activeCell="Q30" activeCellId="1" sqref="Q59 Q30"/>
      <selection pane="topRight" activeCell="Q30" activeCellId="1" sqref="Q59 Q30"/>
      <selection pane="bottomLeft" activeCell="Q30" activeCellId="1" sqref="Q59 Q30"/>
      <selection pane="bottomRight" activeCell="I101" sqref="I101"/>
    </sheetView>
  </sheetViews>
  <sheetFormatPr defaultRowHeight="15"/>
  <cols>
    <col min="1" max="1" width="10.5703125" style="29" customWidth="1"/>
    <col min="2" max="2" width="12.7109375" style="29" customWidth="1"/>
    <col min="3" max="3" width="66.7109375" style="32" customWidth="1"/>
    <col min="4" max="4" width="15.140625" style="29" customWidth="1"/>
    <col min="5" max="5" width="13.28515625" style="29" customWidth="1"/>
    <col min="6" max="6" width="40" style="32" customWidth="1"/>
    <col min="7" max="7" width="12" style="30" customWidth="1"/>
    <col min="8" max="8" width="15.5703125" style="30" customWidth="1"/>
    <col min="9" max="9" width="20.140625" style="30" customWidth="1"/>
    <col min="10" max="10" width="9.140625" style="29"/>
    <col min="11" max="11" width="16.28515625" style="29" customWidth="1"/>
    <col min="12" max="12" width="19.42578125" style="29" customWidth="1"/>
    <col min="13" max="16384" width="9.140625" style="29"/>
  </cols>
  <sheetData>
    <row r="1" spans="1:11">
      <c r="I1" s="39" t="s">
        <v>55</v>
      </c>
    </row>
    <row r="2" spans="1:11" s="21" customFormat="1">
      <c r="A2" s="339" t="s">
        <v>52</v>
      </c>
      <c r="B2" s="339"/>
      <c r="C2" s="339"/>
      <c r="D2" s="339"/>
      <c r="E2" s="339"/>
      <c r="F2" s="339"/>
      <c r="G2" s="339"/>
      <c r="H2" s="339"/>
      <c r="I2" s="339"/>
      <c r="J2" s="339"/>
    </row>
    <row r="3" spans="1:11" s="21" customFormat="1">
      <c r="A3" s="339" t="s">
        <v>1678</v>
      </c>
      <c r="B3" s="339"/>
      <c r="C3" s="339"/>
      <c r="D3" s="339"/>
      <c r="E3" s="339"/>
      <c r="F3" s="339"/>
      <c r="G3" s="339"/>
      <c r="H3" s="339"/>
      <c r="I3" s="339"/>
      <c r="J3" s="339"/>
    </row>
    <row r="4" spans="1:11">
      <c r="A4" s="34" t="s">
        <v>22</v>
      </c>
      <c r="B4" s="34" t="s">
        <v>37</v>
      </c>
      <c r="C4" s="33" t="s">
        <v>38</v>
      </c>
      <c r="D4" s="34" t="s">
        <v>39</v>
      </c>
      <c r="E4" s="34" t="s">
        <v>40</v>
      </c>
      <c r="F4" s="33" t="s">
        <v>41</v>
      </c>
      <c r="G4" s="35" t="s">
        <v>42</v>
      </c>
      <c r="H4" s="35" t="s">
        <v>43</v>
      </c>
      <c r="I4" s="35" t="s">
        <v>44</v>
      </c>
    </row>
    <row r="5" spans="1:11">
      <c r="A5">
        <v>7318003</v>
      </c>
      <c r="B5" t="s">
        <v>2834</v>
      </c>
      <c r="C5" t="s">
        <v>1543</v>
      </c>
      <c r="D5" t="s">
        <v>1544</v>
      </c>
      <c r="E5">
        <v>95789</v>
      </c>
      <c r="F5" t="s">
        <v>1545</v>
      </c>
      <c r="G5" s="16">
        <v>1000</v>
      </c>
      <c r="H5" s="16">
        <v>3000000</v>
      </c>
      <c r="I5" s="16">
        <v>3000000000</v>
      </c>
      <c r="K5" s="29" t="s">
        <v>478</v>
      </c>
    </row>
    <row r="6" spans="1:11">
      <c r="A6">
        <v>7308615</v>
      </c>
      <c r="B6" t="s">
        <v>2840</v>
      </c>
      <c r="C6" t="s">
        <v>1543</v>
      </c>
      <c r="D6" t="s">
        <v>1544</v>
      </c>
      <c r="E6">
        <v>95789</v>
      </c>
      <c r="F6" t="s">
        <v>1545</v>
      </c>
      <c r="G6" s="16">
        <v>1000</v>
      </c>
      <c r="H6" s="16">
        <v>3000000</v>
      </c>
      <c r="I6" s="16">
        <v>3000000000</v>
      </c>
      <c r="K6" s="29" t="str">
        <f t="shared" ref="K6:K76" si="0">LEFT(F6,4)</f>
        <v>Пшен</v>
      </c>
    </row>
    <row r="7" spans="1:11">
      <c r="A7">
        <v>7299625</v>
      </c>
      <c r="B7" t="s">
        <v>2845</v>
      </c>
      <c r="C7" t="s">
        <v>1543</v>
      </c>
      <c r="D7" t="s">
        <v>1544</v>
      </c>
      <c r="E7">
        <v>95789</v>
      </c>
      <c r="F7" t="s">
        <v>1545</v>
      </c>
      <c r="G7" s="16">
        <v>1000</v>
      </c>
      <c r="H7" s="16">
        <v>3000000</v>
      </c>
      <c r="I7" s="16">
        <v>3000000000</v>
      </c>
      <c r="K7" s="29" t="str">
        <f t="shared" si="0"/>
        <v>Пшен</v>
      </c>
    </row>
    <row r="8" spans="1:11">
      <c r="A8">
        <v>7281619</v>
      </c>
      <c r="B8" t="s">
        <v>2852</v>
      </c>
      <c r="C8" t="s">
        <v>1543</v>
      </c>
      <c r="D8" t="s">
        <v>1544</v>
      </c>
      <c r="E8">
        <v>95789</v>
      </c>
      <c r="F8" t="s">
        <v>1545</v>
      </c>
      <c r="G8" s="16">
        <v>1000</v>
      </c>
      <c r="H8" s="16">
        <v>2900000</v>
      </c>
      <c r="I8" s="16">
        <v>2900000000</v>
      </c>
      <c r="K8" s="29" t="str">
        <f t="shared" si="0"/>
        <v>Пшен</v>
      </c>
    </row>
    <row r="9" spans="1:11">
      <c r="A9">
        <v>7270692</v>
      </c>
      <c r="B9" t="s">
        <v>2859</v>
      </c>
      <c r="C9" t="s">
        <v>1543</v>
      </c>
      <c r="D9" t="s">
        <v>1544</v>
      </c>
      <c r="E9">
        <v>95789</v>
      </c>
      <c r="F9" t="s">
        <v>1545</v>
      </c>
      <c r="G9" s="16">
        <v>1000</v>
      </c>
      <c r="H9" s="16">
        <v>2800000</v>
      </c>
      <c r="I9" s="16">
        <v>2800000000</v>
      </c>
      <c r="K9" s="29" t="str">
        <f t="shared" si="0"/>
        <v>Пшен</v>
      </c>
    </row>
    <row r="10" spans="1:11">
      <c r="A10">
        <v>7254547</v>
      </c>
      <c r="B10" t="s">
        <v>2875</v>
      </c>
      <c r="C10" t="s">
        <v>1543</v>
      </c>
      <c r="D10" t="s">
        <v>1544</v>
      </c>
      <c r="E10">
        <v>95789</v>
      </c>
      <c r="F10" t="s">
        <v>1545</v>
      </c>
      <c r="G10" s="16">
        <v>1000</v>
      </c>
      <c r="H10" s="16">
        <v>2750001</v>
      </c>
      <c r="I10" s="16">
        <v>2750001000</v>
      </c>
      <c r="K10" s="29" t="str">
        <f t="shared" si="0"/>
        <v>Пшен</v>
      </c>
    </row>
    <row r="11" spans="1:11">
      <c r="A11">
        <v>7241217</v>
      </c>
      <c r="B11" t="s">
        <v>2881</v>
      </c>
      <c r="C11" t="s">
        <v>1543</v>
      </c>
      <c r="D11" t="s">
        <v>1544</v>
      </c>
      <c r="E11">
        <v>95789</v>
      </c>
      <c r="F11" t="s">
        <v>1545</v>
      </c>
      <c r="G11" s="16">
        <v>1000</v>
      </c>
      <c r="H11" s="16">
        <v>2650000</v>
      </c>
      <c r="I11" s="16">
        <v>2650000000</v>
      </c>
      <c r="K11" s="29" t="str">
        <f t="shared" si="0"/>
        <v>Пшен</v>
      </c>
    </row>
    <row r="12" spans="1:11">
      <c r="A12">
        <v>7234011</v>
      </c>
      <c r="B12" t="s">
        <v>2889</v>
      </c>
      <c r="C12" t="s">
        <v>1543</v>
      </c>
      <c r="D12" t="s">
        <v>1544</v>
      </c>
      <c r="E12">
        <v>95789</v>
      </c>
      <c r="F12" t="s">
        <v>1545</v>
      </c>
      <c r="G12" s="16">
        <v>1000</v>
      </c>
      <c r="H12" s="16">
        <v>2650000</v>
      </c>
      <c r="I12" s="16">
        <v>2650000000</v>
      </c>
      <c r="K12" s="29" t="str">
        <f t="shared" si="0"/>
        <v>Пшен</v>
      </c>
    </row>
    <row r="13" spans="1:11">
      <c r="A13">
        <v>7224585</v>
      </c>
      <c r="B13" t="s">
        <v>2893</v>
      </c>
      <c r="C13" t="s">
        <v>1560</v>
      </c>
      <c r="D13" t="s">
        <v>1561</v>
      </c>
      <c r="E13">
        <v>63256</v>
      </c>
      <c r="F13" t="s">
        <v>2933</v>
      </c>
      <c r="G13" s="16">
        <v>3400</v>
      </c>
      <c r="H13" s="16">
        <v>1280000</v>
      </c>
      <c r="I13" s="16">
        <v>43520000</v>
      </c>
      <c r="K13" s="29" t="str">
        <f t="shared" si="0"/>
        <v>Дизе</v>
      </c>
    </row>
    <row r="14" spans="1:11">
      <c r="A14">
        <v>7214035</v>
      </c>
      <c r="B14" t="s">
        <v>2901</v>
      </c>
      <c r="C14" t="s">
        <v>1543</v>
      </c>
      <c r="D14" t="s">
        <v>1544</v>
      </c>
      <c r="E14">
        <v>95789</v>
      </c>
      <c r="F14" t="s">
        <v>1545</v>
      </c>
      <c r="G14" s="16">
        <v>1000</v>
      </c>
      <c r="H14" s="16">
        <v>2450000</v>
      </c>
      <c r="I14" s="16">
        <v>2450000000</v>
      </c>
      <c r="K14" s="29" t="str">
        <f t="shared" si="0"/>
        <v>Пшен</v>
      </c>
    </row>
    <row r="15" spans="1:11">
      <c r="A15">
        <v>7213990</v>
      </c>
      <c r="B15" t="s">
        <v>2901</v>
      </c>
      <c r="C15" t="s">
        <v>331</v>
      </c>
      <c r="D15" t="s">
        <v>332</v>
      </c>
      <c r="E15">
        <v>72403</v>
      </c>
      <c r="F15" t="s">
        <v>333</v>
      </c>
      <c r="G15" s="16">
        <v>500</v>
      </c>
      <c r="H15" s="16">
        <v>2200100</v>
      </c>
      <c r="I15" s="16">
        <v>1100050000</v>
      </c>
      <c r="K15" s="29" t="str">
        <f t="shared" si="0"/>
        <v>Пшен</v>
      </c>
    </row>
    <row r="16" spans="1:11">
      <c r="A16">
        <v>7170655</v>
      </c>
      <c r="B16" t="s">
        <v>2924</v>
      </c>
      <c r="C16" t="s">
        <v>1547</v>
      </c>
      <c r="D16" t="s">
        <v>1548</v>
      </c>
      <c r="E16">
        <v>3939</v>
      </c>
      <c r="F16" t="s">
        <v>2934</v>
      </c>
      <c r="G16" s="16">
        <v>4</v>
      </c>
      <c r="H16" s="16">
        <v>9391999</v>
      </c>
      <c r="I16" s="16">
        <v>37567996</v>
      </c>
      <c r="K16" s="29" t="str">
        <f t="shared" si="0"/>
        <v>Арма</v>
      </c>
    </row>
    <row r="17" spans="1:11">
      <c r="A17">
        <v>7167568</v>
      </c>
      <c r="B17" t="s">
        <v>2927</v>
      </c>
      <c r="C17" t="s">
        <v>1550</v>
      </c>
      <c r="D17" t="s">
        <v>1551</v>
      </c>
      <c r="E17">
        <v>85686</v>
      </c>
      <c r="F17" t="s">
        <v>2935</v>
      </c>
      <c r="G17" s="16">
        <v>100</v>
      </c>
      <c r="H17" s="16">
        <v>1850000</v>
      </c>
      <c r="I17" s="16">
        <v>3700000</v>
      </c>
      <c r="K17" s="29" t="str">
        <f t="shared" si="0"/>
        <v>Масл</v>
      </c>
    </row>
    <row r="18" spans="1:11">
      <c r="A18">
        <v>7151086</v>
      </c>
      <c r="B18" t="s">
        <v>2135</v>
      </c>
      <c r="C18" t="s">
        <v>1543</v>
      </c>
      <c r="D18" t="s">
        <v>1544</v>
      </c>
      <c r="E18">
        <v>95789</v>
      </c>
      <c r="F18" t="s">
        <v>1545</v>
      </c>
      <c r="G18" s="16">
        <v>1000</v>
      </c>
      <c r="H18" s="16">
        <v>3000000</v>
      </c>
      <c r="I18" s="16">
        <v>3000000000</v>
      </c>
      <c r="K18" s="29" t="str">
        <f t="shared" si="0"/>
        <v>Пшен</v>
      </c>
    </row>
    <row r="19" spans="1:11">
      <c r="A19">
        <v>7135896</v>
      </c>
      <c r="B19" t="s">
        <v>2141</v>
      </c>
      <c r="C19" t="s">
        <v>1543</v>
      </c>
      <c r="D19" t="s">
        <v>1544</v>
      </c>
      <c r="E19">
        <v>95789</v>
      </c>
      <c r="F19" t="s">
        <v>1545</v>
      </c>
      <c r="G19" s="16">
        <v>1000</v>
      </c>
      <c r="H19" s="16">
        <v>3000000</v>
      </c>
      <c r="I19" s="16">
        <v>3000000000</v>
      </c>
      <c r="K19" s="29" t="str">
        <f t="shared" si="0"/>
        <v>Пшен</v>
      </c>
    </row>
    <row r="20" spans="1:11">
      <c r="A20">
        <v>7121196</v>
      </c>
      <c r="B20" t="s">
        <v>2147</v>
      </c>
      <c r="C20" t="s">
        <v>1543</v>
      </c>
      <c r="D20" t="s">
        <v>1544</v>
      </c>
      <c r="E20">
        <v>95789</v>
      </c>
      <c r="F20" t="s">
        <v>1545</v>
      </c>
      <c r="G20" s="16">
        <v>1000</v>
      </c>
      <c r="H20" s="16">
        <v>3000000</v>
      </c>
      <c r="I20" s="16">
        <v>3000000000</v>
      </c>
      <c r="K20" s="29" t="str">
        <f t="shared" si="0"/>
        <v>Пшен</v>
      </c>
    </row>
    <row r="21" spans="1:11">
      <c r="A21">
        <v>7109311</v>
      </c>
      <c r="B21" t="s">
        <v>2152</v>
      </c>
      <c r="C21" t="s">
        <v>1543</v>
      </c>
      <c r="D21" t="s">
        <v>1544</v>
      </c>
      <c r="E21">
        <v>95789</v>
      </c>
      <c r="F21" t="s">
        <v>1545</v>
      </c>
      <c r="G21" s="16">
        <v>1000</v>
      </c>
      <c r="H21" s="16">
        <v>3000000</v>
      </c>
      <c r="I21" s="16">
        <v>3000000000</v>
      </c>
      <c r="K21" s="29" t="str">
        <f t="shared" si="0"/>
        <v>Пшен</v>
      </c>
    </row>
    <row r="22" spans="1:11">
      <c r="A22">
        <v>7077268</v>
      </c>
      <c r="B22" t="s">
        <v>2165</v>
      </c>
      <c r="C22" t="s">
        <v>1566</v>
      </c>
      <c r="D22" t="s">
        <v>1567</v>
      </c>
      <c r="E22">
        <v>57082</v>
      </c>
      <c r="F22" t="s">
        <v>2224</v>
      </c>
      <c r="G22" s="16">
        <v>25</v>
      </c>
      <c r="H22" s="16">
        <v>3628571</v>
      </c>
      <c r="I22" s="16">
        <v>90714275</v>
      </c>
      <c r="K22" s="29" t="str">
        <f t="shared" si="0"/>
        <v>Карб</v>
      </c>
    </row>
    <row r="23" spans="1:11">
      <c r="A23">
        <v>7067679</v>
      </c>
      <c r="B23" t="s">
        <v>2170</v>
      </c>
      <c r="C23" t="s">
        <v>1543</v>
      </c>
      <c r="D23" t="s">
        <v>1544</v>
      </c>
      <c r="E23">
        <v>95789</v>
      </c>
      <c r="F23" t="s">
        <v>1545</v>
      </c>
      <c r="G23" s="16">
        <v>1000</v>
      </c>
      <c r="H23" s="16">
        <v>3100000</v>
      </c>
      <c r="I23" s="16">
        <v>3100000000</v>
      </c>
      <c r="K23" s="29" t="str">
        <f t="shared" si="0"/>
        <v>Пшен</v>
      </c>
    </row>
    <row r="24" spans="1:11">
      <c r="A24">
        <v>7061374</v>
      </c>
      <c r="B24" t="s">
        <v>2173</v>
      </c>
      <c r="C24" t="s">
        <v>1543</v>
      </c>
      <c r="D24" t="s">
        <v>1544</v>
      </c>
      <c r="E24">
        <v>95789</v>
      </c>
      <c r="F24" t="s">
        <v>1545</v>
      </c>
      <c r="G24" s="16">
        <v>1000</v>
      </c>
      <c r="H24" s="16">
        <v>3100000</v>
      </c>
      <c r="I24" s="16">
        <v>3100000000</v>
      </c>
      <c r="K24" s="29" t="str">
        <f t="shared" si="0"/>
        <v>Пшен</v>
      </c>
    </row>
    <row r="25" spans="1:11">
      <c r="A25">
        <v>7049664</v>
      </c>
      <c r="B25" t="s">
        <v>2178</v>
      </c>
      <c r="C25" t="s">
        <v>1543</v>
      </c>
      <c r="D25" t="s">
        <v>1544</v>
      </c>
      <c r="E25">
        <v>95789</v>
      </c>
      <c r="F25" t="s">
        <v>1545</v>
      </c>
      <c r="G25" s="16">
        <v>1000</v>
      </c>
      <c r="H25" s="16">
        <v>3100000</v>
      </c>
      <c r="I25" s="16">
        <v>3100000000</v>
      </c>
      <c r="K25" s="29" t="str">
        <f t="shared" si="0"/>
        <v>Пшен</v>
      </c>
    </row>
    <row r="26" spans="1:11">
      <c r="A26">
        <v>7018188</v>
      </c>
      <c r="B26" t="s">
        <v>2188</v>
      </c>
      <c r="C26" t="s">
        <v>1543</v>
      </c>
      <c r="D26" t="s">
        <v>1544</v>
      </c>
      <c r="E26">
        <v>95789</v>
      </c>
      <c r="F26" t="s">
        <v>1545</v>
      </c>
      <c r="G26" s="16">
        <v>1000</v>
      </c>
      <c r="H26" s="16">
        <v>3100000</v>
      </c>
      <c r="I26" s="16">
        <v>3100000000</v>
      </c>
      <c r="K26" s="29" t="str">
        <f t="shared" si="0"/>
        <v>Пшен</v>
      </c>
    </row>
    <row r="27" spans="1:11">
      <c r="A27">
        <v>7018008</v>
      </c>
      <c r="B27" t="s">
        <v>2188</v>
      </c>
      <c r="C27" t="s">
        <v>1560</v>
      </c>
      <c r="D27" t="s">
        <v>1561</v>
      </c>
      <c r="E27">
        <v>58076</v>
      </c>
      <c r="F27" t="s">
        <v>2225</v>
      </c>
      <c r="G27" s="16">
        <v>5000</v>
      </c>
      <c r="H27" s="16">
        <v>1100000</v>
      </c>
      <c r="I27" s="16">
        <v>55000000</v>
      </c>
      <c r="K27" s="29" t="str">
        <f t="shared" si="0"/>
        <v>Дизе</v>
      </c>
    </row>
    <row r="28" spans="1:11">
      <c r="A28">
        <v>7015478</v>
      </c>
      <c r="B28" t="s">
        <v>2189</v>
      </c>
      <c r="C28" t="s">
        <v>1543</v>
      </c>
      <c r="D28" t="s">
        <v>1544</v>
      </c>
      <c r="E28">
        <v>95789</v>
      </c>
      <c r="F28" t="s">
        <v>1545</v>
      </c>
      <c r="G28" s="16">
        <v>1000</v>
      </c>
      <c r="H28" s="16">
        <v>3100000</v>
      </c>
      <c r="I28" s="16">
        <v>3100000000</v>
      </c>
      <c r="K28" s="29" t="str">
        <f t="shared" si="0"/>
        <v>Пшен</v>
      </c>
    </row>
    <row r="29" spans="1:11">
      <c r="A29">
        <v>7007955</v>
      </c>
      <c r="B29" t="s">
        <v>2226</v>
      </c>
      <c r="C29" t="s">
        <v>216</v>
      </c>
      <c r="D29" t="s">
        <v>217</v>
      </c>
      <c r="E29">
        <v>70790</v>
      </c>
      <c r="F29" t="s">
        <v>218</v>
      </c>
      <c r="G29" s="16">
        <v>695</v>
      </c>
      <c r="H29" s="16">
        <v>290000</v>
      </c>
      <c r="I29" s="16">
        <v>201550000</v>
      </c>
      <c r="K29" s="29" t="str">
        <f t="shared" si="0"/>
        <v>Соль</v>
      </c>
    </row>
    <row r="30" spans="1:11">
      <c r="A30">
        <v>7004318</v>
      </c>
      <c r="B30" t="s">
        <v>2192</v>
      </c>
      <c r="C30" t="s">
        <v>1543</v>
      </c>
      <c r="D30" t="s">
        <v>1544</v>
      </c>
      <c r="E30">
        <v>95789</v>
      </c>
      <c r="F30" t="s">
        <v>1545</v>
      </c>
      <c r="G30" s="16">
        <v>1000</v>
      </c>
      <c r="H30" s="16">
        <v>3100000</v>
      </c>
      <c r="I30" s="16">
        <v>3100000000</v>
      </c>
      <c r="K30" s="29" t="s">
        <v>2230</v>
      </c>
    </row>
    <row r="31" spans="1:11">
      <c r="A31">
        <v>6989866</v>
      </c>
      <c r="B31" t="s">
        <v>1542</v>
      </c>
      <c r="C31" t="s">
        <v>1543</v>
      </c>
      <c r="D31" t="s">
        <v>1544</v>
      </c>
      <c r="E31">
        <v>95789</v>
      </c>
      <c r="F31" t="s">
        <v>1545</v>
      </c>
      <c r="G31" s="16">
        <v>1000</v>
      </c>
      <c r="H31" s="16">
        <v>3100000</v>
      </c>
      <c r="I31" s="16">
        <v>3100000000</v>
      </c>
      <c r="K31" s="29" t="str">
        <f t="shared" si="0"/>
        <v>Пшен</v>
      </c>
    </row>
    <row r="32" spans="1:11">
      <c r="A32">
        <v>6986578</v>
      </c>
      <c r="B32" t="s">
        <v>1546</v>
      </c>
      <c r="C32" t="s">
        <v>1547</v>
      </c>
      <c r="D32" t="s">
        <v>1548</v>
      </c>
      <c r="E32">
        <v>11760</v>
      </c>
      <c r="F32" t="s">
        <v>1549</v>
      </c>
      <c r="G32" s="16">
        <v>1</v>
      </c>
      <c r="H32" s="16">
        <v>8562999</v>
      </c>
      <c r="I32" s="16">
        <v>8562999</v>
      </c>
      <c r="K32" s="29" t="str">
        <f t="shared" si="0"/>
        <v>Арма</v>
      </c>
    </row>
    <row r="33" spans="1:11">
      <c r="A33">
        <v>6986345</v>
      </c>
      <c r="B33" t="s">
        <v>1546</v>
      </c>
      <c r="C33" t="s">
        <v>1550</v>
      </c>
      <c r="D33" t="s">
        <v>1551</v>
      </c>
      <c r="E33">
        <v>82341</v>
      </c>
      <c r="F33" t="s">
        <v>1552</v>
      </c>
      <c r="G33" s="16">
        <v>50</v>
      </c>
      <c r="H33" s="16">
        <v>1850000</v>
      </c>
      <c r="I33" s="16">
        <v>1850000</v>
      </c>
      <c r="K33" s="29" t="str">
        <f t="shared" si="0"/>
        <v>Масл</v>
      </c>
    </row>
    <row r="34" spans="1:11">
      <c r="A34">
        <v>6955301</v>
      </c>
      <c r="B34" t="s">
        <v>1553</v>
      </c>
      <c r="C34" t="s">
        <v>331</v>
      </c>
      <c r="D34" t="s">
        <v>332</v>
      </c>
      <c r="E34">
        <v>87536</v>
      </c>
      <c r="F34" t="s">
        <v>1554</v>
      </c>
      <c r="G34" s="16">
        <v>470</v>
      </c>
      <c r="H34" s="16">
        <v>3000000</v>
      </c>
      <c r="I34" s="16">
        <v>1410000000</v>
      </c>
      <c r="K34" s="29" t="str">
        <f t="shared" si="0"/>
        <v>Пшен</v>
      </c>
    </row>
    <row r="35" spans="1:11">
      <c r="A35">
        <v>6953519</v>
      </c>
      <c r="B35" t="s">
        <v>1521</v>
      </c>
      <c r="C35" t="s">
        <v>331</v>
      </c>
      <c r="D35" t="s">
        <v>332</v>
      </c>
      <c r="E35">
        <v>87536</v>
      </c>
      <c r="F35" t="s">
        <v>1554</v>
      </c>
      <c r="G35" s="16">
        <v>180</v>
      </c>
      <c r="H35" s="16">
        <v>3000000</v>
      </c>
      <c r="I35" s="16">
        <v>540000000</v>
      </c>
      <c r="K35" s="29" t="str">
        <f t="shared" si="0"/>
        <v>Пшен</v>
      </c>
    </row>
    <row r="36" spans="1:11">
      <c r="A36">
        <v>6928931</v>
      </c>
      <c r="B36" t="s">
        <v>1555</v>
      </c>
      <c r="C36" t="s">
        <v>1543</v>
      </c>
      <c r="D36" t="s">
        <v>1544</v>
      </c>
      <c r="E36">
        <v>95789</v>
      </c>
      <c r="F36" t="s">
        <v>1545</v>
      </c>
      <c r="G36" s="16">
        <v>1000</v>
      </c>
      <c r="H36" s="16">
        <v>3200000</v>
      </c>
      <c r="I36" s="16">
        <v>3200000000</v>
      </c>
      <c r="K36" s="29" t="str">
        <f t="shared" si="0"/>
        <v>Пшен</v>
      </c>
    </row>
    <row r="37" spans="1:11">
      <c r="A37">
        <v>6920330</v>
      </c>
      <c r="B37" t="s">
        <v>1556</v>
      </c>
      <c r="C37" t="s">
        <v>331</v>
      </c>
      <c r="D37" t="s">
        <v>332</v>
      </c>
      <c r="E37">
        <v>72381</v>
      </c>
      <c r="F37" t="s">
        <v>333</v>
      </c>
      <c r="G37" s="16">
        <v>500</v>
      </c>
      <c r="H37" s="16">
        <v>3000000</v>
      </c>
      <c r="I37" s="16">
        <v>1500000000</v>
      </c>
      <c r="K37" s="29" t="str">
        <f t="shared" si="0"/>
        <v>Пшен</v>
      </c>
    </row>
    <row r="38" spans="1:11">
      <c r="A38">
        <v>6918741</v>
      </c>
      <c r="B38" t="s">
        <v>1556</v>
      </c>
      <c r="C38" t="s">
        <v>331</v>
      </c>
      <c r="D38" t="s">
        <v>332</v>
      </c>
      <c r="E38">
        <v>72381</v>
      </c>
      <c r="F38" t="s">
        <v>333</v>
      </c>
      <c r="G38" s="16">
        <v>500</v>
      </c>
      <c r="H38" s="16">
        <v>3000000</v>
      </c>
      <c r="I38" s="16">
        <v>1500000000</v>
      </c>
      <c r="K38" s="29" t="str">
        <f t="shared" si="0"/>
        <v>Пшен</v>
      </c>
    </row>
    <row r="39" spans="1:11">
      <c r="A39">
        <v>6910205</v>
      </c>
      <c r="B39" t="s">
        <v>1557</v>
      </c>
      <c r="C39" t="s">
        <v>331</v>
      </c>
      <c r="D39" t="s">
        <v>332</v>
      </c>
      <c r="E39">
        <v>72381</v>
      </c>
      <c r="F39" t="s">
        <v>333</v>
      </c>
      <c r="G39" s="16">
        <v>500</v>
      </c>
      <c r="H39" s="16">
        <v>3000000</v>
      </c>
      <c r="I39" s="16">
        <v>1500000000</v>
      </c>
      <c r="K39" s="29" t="str">
        <f t="shared" si="0"/>
        <v>Пшен</v>
      </c>
    </row>
    <row r="40" spans="1:11">
      <c r="A40">
        <v>6907036</v>
      </c>
      <c r="B40" t="s">
        <v>1558</v>
      </c>
      <c r="C40" t="s">
        <v>331</v>
      </c>
      <c r="D40" t="s">
        <v>332</v>
      </c>
      <c r="E40">
        <v>72381</v>
      </c>
      <c r="F40" t="s">
        <v>333</v>
      </c>
      <c r="G40" s="16">
        <v>500</v>
      </c>
      <c r="H40" s="16">
        <v>3000000</v>
      </c>
      <c r="I40" s="16">
        <v>1500000000</v>
      </c>
      <c r="K40" s="29" t="str">
        <f t="shared" si="0"/>
        <v>Пшен</v>
      </c>
    </row>
    <row r="41" spans="1:11">
      <c r="A41">
        <v>6831361</v>
      </c>
      <c r="B41" t="s">
        <v>1559</v>
      </c>
      <c r="C41" t="s">
        <v>1560</v>
      </c>
      <c r="D41" t="s">
        <v>1561</v>
      </c>
      <c r="E41">
        <v>63258</v>
      </c>
      <c r="F41" t="s">
        <v>1562</v>
      </c>
      <c r="G41" s="16">
        <v>5000</v>
      </c>
      <c r="H41" s="16">
        <v>1150000</v>
      </c>
      <c r="I41" s="16">
        <v>57500000</v>
      </c>
      <c r="K41" s="29" t="str">
        <f t="shared" si="0"/>
        <v>Дизе</v>
      </c>
    </row>
    <row r="42" spans="1:11">
      <c r="A42">
        <v>6808186</v>
      </c>
      <c r="B42" t="s">
        <v>1563</v>
      </c>
      <c r="C42" t="s">
        <v>1550</v>
      </c>
      <c r="D42" t="s">
        <v>1551</v>
      </c>
      <c r="E42">
        <v>75038</v>
      </c>
      <c r="F42" t="s">
        <v>1564</v>
      </c>
      <c r="G42" s="16">
        <v>18</v>
      </c>
      <c r="H42" s="16">
        <v>2250000</v>
      </c>
      <c r="I42" s="16">
        <v>2250000</v>
      </c>
      <c r="K42" s="29" t="str">
        <f t="shared" si="0"/>
        <v>Смаз</v>
      </c>
    </row>
    <row r="43" spans="1:11">
      <c r="A43">
        <v>6790646</v>
      </c>
      <c r="B43" t="s">
        <v>327</v>
      </c>
      <c r="C43" t="s">
        <v>2849</v>
      </c>
      <c r="D43" t="s">
        <v>328</v>
      </c>
      <c r="E43">
        <v>75679</v>
      </c>
      <c r="F43" t="s">
        <v>329</v>
      </c>
      <c r="G43" s="16">
        <v>20</v>
      </c>
      <c r="H43" s="16">
        <v>6100001</v>
      </c>
      <c r="I43" s="16">
        <v>12200002</v>
      </c>
      <c r="K43" s="29" t="str">
        <f t="shared" si="0"/>
        <v>Комп</v>
      </c>
    </row>
    <row r="44" spans="1:11">
      <c r="A44">
        <v>6758537</v>
      </c>
      <c r="B44" t="s">
        <v>330</v>
      </c>
      <c r="C44" t="s">
        <v>331</v>
      </c>
      <c r="D44" t="s">
        <v>332</v>
      </c>
      <c r="E44">
        <v>72381</v>
      </c>
      <c r="F44" t="s">
        <v>333</v>
      </c>
      <c r="G44" s="16">
        <v>100</v>
      </c>
      <c r="H44" s="16">
        <v>3000000</v>
      </c>
      <c r="I44" s="16">
        <v>300000000</v>
      </c>
      <c r="K44" s="29" t="str">
        <f t="shared" si="0"/>
        <v>Пшен</v>
      </c>
    </row>
    <row r="45" spans="1:11">
      <c r="A45">
        <v>6756035</v>
      </c>
      <c r="B45" t="s">
        <v>330</v>
      </c>
      <c r="C45" t="s">
        <v>331</v>
      </c>
      <c r="D45" t="s">
        <v>332</v>
      </c>
      <c r="E45">
        <v>72381</v>
      </c>
      <c r="F45" t="s">
        <v>333</v>
      </c>
      <c r="G45" s="16">
        <v>900</v>
      </c>
      <c r="H45" s="16">
        <v>3000000</v>
      </c>
      <c r="I45" s="16">
        <v>2700000000</v>
      </c>
      <c r="K45" s="29" t="str">
        <f t="shared" si="0"/>
        <v>Пшен</v>
      </c>
    </row>
    <row r="46" spans="1:11">
      <c r="A46">
        <v>6734309</v>
      </c>
      <c r="B46" t="s">
        <v>334</v>
      </c>
      <c r="C46" t="s">
        <v>331</v>
      </c>
      <c r="D46" t="s">
        <v>332</v>
      </c>
      <c r="E46">
        <v>72381</v>
      </c>
      <c r="F46" t="s">
        <v>333</v>
      </c>
      <c r="G46" s="16">
        <v>2000</v>
      </c>
      <c r="H46" s="16">
        <v>3000000</v>
      </c>
      <c r="I46" s="16">
        <v>6000000000</v>
      </c>
      <c r="K46" s="29" t="str">
        <f t="shared" si="0"/>
        <v>Пшен</v>
      </c>
    </row>
    <row r="47" spans="1:11">
      <c r="A47">
        <v>6728710</v>
      </c>
      <c r="B47" t="s">
        <v>335</v>
      </c>
      <c r="C47" t="s">
        <v>331</v>
      </c>
      <c r="D47" t="s">
        <v>332</v>
      </c>
      <c r="E47">
        <v>72381</v>
      </c>
      <c r="F47" t="s">
        <v>333</v>
      </c>
      <c r="G47" s="16">
        <v>1000</v>
      </c>
      <c r="H47" s="16">
        <v>3000000</v>
      </c>
      <c r="I47" s="16">
        <v>3000000000</v>
      </c>
      <c r="K47" s="29" t="str">
        <f t="shared" si="0"/>
        <v>Пшен</v>
      </c>
    </row>
    <row r="48" spans="1:11">
      <c r="A48">
        <v>6728475</v>
      </c>
      <c r="B48" t="s">
        <v>335</v>
      </c>
      <c r="C48" t="s">
        <v>216</v>
      </c>
      <c r="D48" t="s">
        <v>217</v>
      </c>
      <c r="E48">
        <v>70790</v>
      </c>
      <c r="F48" t="s">
        <v>218</v>
      </c>
      <c r="G48" s="16">
        <v>50</v>
      </c>
      <c r="H48" s="16">
        <v>300000</v>
      </c>
      <c r="I48" s="16">
        <v>15000000</v>
      </c>
      <c r="K48" s="29" t="str">
        <f t="shared" si="0"/>
        <v>Соль</v>
      </c>
    </row>
    <row r="49" spans="1:11">
      <c r="A49">
        <v>6726269</v>
      </c>
      <c r="B49" t="s">
        <v>336</v>
      </c>
      <c r="C49" t="s">
        <v>216</v>
      </c>
      <c r="D49" t="s">
        <v>217</v>
      </c>
      <c r="E49">
        <v>70790</v>
      </c>
      <c r="F49" t="s">
        <v>218</v>
      </c>
      <c r="G49" s="16">
        <v>550</v>
      </c>
      <c r="H49" s="16">
        <v>300000</v>
      </c>
      <c r="I49" s="16">
        <v>165000000</v>
      </c>
      <c r="K49" s="29" t="str">
        <f t="shared" si="0"/>
        <v>Соль</v>
      </c>
    </row>
    <row r="50" spans="1:11">
      <c r="A50">
        <v>6711486</v>
      </c>
      <c r="B50" t="s">
        <v>337</v>
      </c>
      <c r="C50" t="s">
        <v>331</v>
      </c>
      <c r="D50" t="s">
        <v>332</v>
      </c>
      <c r="E50">
        <v>72381</v>
      </c>
      <c r="F50" t="s">
        <v>333</v>
      </c>
      <c r="G50" s="16">
        <v>1025</v>
      </c>
      <c r="H50" s="16">
        <v>3000000</v>
      </c>
      <c r="I50" s="16">
        <v>3075000000</v>
      </c>
      <c r="K50" s="29" t="str">
        <f t="shared" si="0"/>
        <v>Пшен</v>
      </c>
    </row>
    <row r="51" spans="1:11">
      <c r="A51">
        <v>6696406</v>
      </c>
      <c r="B51" t="s">
        <v>338</v>
      </c>
      <c r="C51" t="s">
        <v>331</v>
      </c>
      <c r="D51" t="s">
        <v>332</v>
      </c>
      <c r="E51">
        <v>72381</v>
      </c>
      <c r="F51" t="s">
        <v>333</v>
      </c>
      <c r="G51" s="16">
        <v>200</v>
      </c>
      <c r="H51" s="16">
        <v>3000000</v>
      </c>
      <c r="I51" s="16">
        <v>600000000</v>
      </c>
      <c r="K51" s="29" t="str">
        <f t="shared" si="0"/>
        <v>Пшен</v>
      </c>
    </row>
    <row r="52" spans="1:11">
      <c r="A52">
        <v>6694617</v>
      </c>
      <c r="B52" t="s">
        <v>338</v>
      </c>
      <c r="C52" t="s">
        <v>331</v>
      </c>
      <c r="D52" t="s">
        <v>332</v>
      </c>
      <c r="E52">
        <v>72381</v>
      </c>
      <c r="F52" t="s">
        <v>333</v>
      </c>
      <c r="G52" s="16">
        <v>300</v>
      </c>
      <c r="H52" s="16">
        <v>3000000</v>
      </c>
      <c r="I52" s="16">
        <v>900000000</v>
      </c>
      <c r="K52" s="29" t="str">
        <f t="shared" si="0"/>
        <v>Пшен</v>
      </c>
    </row>
    <row r="53" spans="1:11">
      <c r="A53">
        <v>6694616</v>
      </c>
      <c r="B53" t="s">
        <v>338</v>
      </c>
      <c r="C53" t="s">
        <v>331</v>
      </c>
      <c r="D53" t="s">
        <v>332</v>
      </c>
      <c r="E53">
        <v>72381</v>
      </c>
      <c r="F53" t="s">
        <v>333</v>
      </c>
      <c r="G53" s="16">
        <v>500</v>
      </c>
      <c r="H53" s="16">
        <v>3000000</v>
      </c>
      <c r="I53" s="16">
        <v>1500000000</v>
      </c>
      <c r="K53" s="29" t="str">
        <f t="shared" si="0"/>
        <v>Пшен</v>
      </c>
    </row>
    <row r="54" spans="1:11">
      <c r="A54">
        <v>6675392</v>
      </c>
      <c r="B54" t="s">
        <v>339</v>
      </c>
      <c r="C54" t="s">
        <v>314</v>
      </c>
      <c r="D54" t="s">
        <v>315</v>
      </c>
      <c r="E54">
        <v>85704</v>
      </c>
      <c r="F54" t="s">
        <v>316</v>
      </c>
      <c r="G54" s="16">
        <v>250</v>
      </c>
      <c r="H54" s="16">
        <v>3200000</v>
      </c>
      <c r="I54" s="16">
        <v>800000000</v>
      </c>
      <c r="K54" s="29" t="str">
        <f t="shared" si="0"/>
        <v>Пшен</v>
      </c>
    </row>
    <row r="55" spans="1:11">
      <c r="A55">
        <v>6669762</v>
      </c>
      <c r="B55" t="s">
        <v>340</v>
      </c>
      <c r="C55" t="s">
        <v>314</v>
      </c>
      <c r="D55" t="s">
        <v>315</v>
      </c>
      <c r="E55">
        <v>85704</v>
      </c>
      <c r="F55" t="s">
        <v>316</v>
      </c>
      <c r="G55" s="16">
        <v>250</v>
      </c>
      <c r="H55" s="16">
        <v>3200000</v>
      </c>
      <c r="I55" s="16">
        <v>800000000</v>
      </c>
      <c r="K55" s="29" t="str">
        <f t="shared" si="0"/>
        <v>Пшен</v>
      </c>
    </row>
    <row r="56" spans="1:11">
      <c r="A56">
        <v>6663985</v>
      </c>
      <c r="B56" t="s">
        <v>341</v>
      </c>
      <c r="C56" t="s">
        <v>331</v>
      </c>
      <c r="D56" t="s">
        <v>332</v>
      </c>
      <c r="E56">
        <v>72381</v>
      </c>
      <c r="F56" t="s">
        <v>333</v>
      </c>
      <c r="G56" s="16">
        <v>1000</v>
      </c>
      <c r="H56" s="16">
        <v>3000000</v>
      </c>
      <c r="I56" s="16">
        <v>3000000000</v>
      </c>
      <c r="K56" s="29" t="str">
        <f t="shared" si="0"/>
        <v>Пшен</v>
      </c>
    </row>
    <row r="57" spans="1:11">
      <c r="A57">
        <v>6910205</v>
      </c>
      <c r="B57" t="s">
        <v>1557</v>
      </c>
      <c r="C57" t="s">
        <v>331</v>
      </c>
      <c r="D57" t="s">
        <v>332</v>
      </c>
      <c r="E57">
        <v>72381</v>
      </c>
      <c r="F57" t="s">
        <v>333</v>
      </c>
      <c r="G57" s="16">
        <v>500</v>
      </c>
      <c r="H57" s="16">
        <v>3000000</v>
      </c>
      <c r="I57" s="16">
        <v>1500000000</v>
      </c>
      <c r="K57" s="29" t="str">
        <f t="shared" si="0"/>
        <v>Пшен</v>
      </c>
    </row>
    <row r="58" spans="1:11">
      <c r="A58">
        <v>6907036</v>
      </c>
      <c r="B58" t="s">
        <v>1558</v>
      </c>
      <c r="C58" t="s">
        <v>331</v>
      </c>
      <c r="D58" t="s">
        <v>332</v>
      </c>
      <c r="E58">
        <v>72381</v>
      </c>
      <c r="F58" t="s">
        <v>333</v>
      </c>
      <c r="G58" s="16">
        <v>500</v>
      </c>
      <c r="H58" s="16">
        <v>3000000</v>
      </c>
      <c r="I58" s="16">
        <v>1500000000</v>
      </c>
      <c r="K58" s="29" t="str">
        <f t="shared" si="0"/>
        <v>Пшен</v>
      </c>
    </row>
    <row r="59" spans="1:11">
      <c r="A59">
        <v>6831361</v>
      </c>
      <c r="B59" t="s">
        <v>1559</v>
      </c>
      <c r="C59" t="s">
        <v>1560</v>
      </c>
      <c r="D59" t="s">
        <v>1561</v>
      </c>
      <c r="E59">
        <v>63258</v>
      </c>
      <c r="F59" t="s">
        <v>1562</v>
      </c>
      <c r="G59" s="16">
        <v>5000</v>
      </c>
      <c r="H59" s="16">
        <v>1150000</v>
      </c>
      <c r="I59" s="16">
        <v>57500000</v>
      </c>
      <c r="K59" s="29" t="str">
        <f t="shared" si="0"/>
        <v>Дизе</v>
      </c>
    </row>
    <row r="60" spans="1:11">
      <c r="A60">
        <v>6808186</v>
      </c>
      <c r="B60" t="s">
        <v>1563</v>
      </c>
      <c r="C60" t="s">
        <v>1550</v>
      </c>
      <c r="D60" t="s">
        <v>1551</v>
      </c>
      <c r="E60">
        <v>75038</v>
      </c>
      <c r="F60" t="s">
        <v>1564</v>
      </c>
      <c r="G60" s="16">
        <v>18</v>
      </c>
      <c r="H60" s="16">
        <v>2250000</v>
      </c>
      <c r="I60" s="16">
        <v>2250000</v>
      </c>
      <c r="K60" s="29" t="str">
        <f t="shared" si="0"/>
        <v>Смаз</v>
      </c>
    </row>
    <row r="61" spans="1:11">
      <c r="A61">
        <v>6790646</v>
      </c>
      <c r="B61" t="s">
        <v>327</v>
      </c>
      <c r="C61" t="s">
        <v>2849</v>
      </c>
      <c r="D61" t="s">
        <v>328</v>
      </c>
      <c r="E61">
        <v>75679</v>
      </c>
      <c r="F61" t="s">
        <v>329</v>
      </c>
      <c r="G61" s="16">
        <v>20</v>
      </c>
      <c r="H61" s="16">
        <v>6100001</v>
      </c>
      <c r="I61" s="16">
        <v>12200002</v>
      </c>
      <c r="K61" s="29" t="str">
        <f t="shared" si="0"/>
        <v>Комп</v>
      </c>
    </row>
    <row r="62" spans="1:11">
      <c r="A62">
        <v>6758537</v>
      </c>
      <c r="B62" t="s">
        <v>330</v>
      </c>
      <c r="C62" t="s">
        <v>331</v>
      </c>
      <c r="D62" t="s">
        <v>332</v>
      </c>
      <c r="E62">
        <v>72381</v>
      </c>
      <c r="F62" t="s">
        <v>333</v>
      </c>
      <c r="G62" s="16">
        <v>100</v>
      </c>
      <c r="H62" s="16">
        <v>3000000</v>
      </c>
      <c r="I62" s="16">
        <v>300000000</v>
      </c>
      <c r="K62" s="29" t="str">
        <f t="shared" si="0"/>
        <v>Пшен</v>
      </c>
    </row>
    <row r="63" spans="1:11">
      <c r="A63">
        <v>6756035</v>
      </c>
      <c r="B63" t="s">
        <v>330</v>
      </c>
      <c r="C63" t="s">
        <v>331</v>
      </c>
      <c r="D63" t="s">
        <v>332</v>
      </c>
      <c r="E63">
        <v>72381</v>
      </c>
      <c r="F63" t="s">
        <v>333</v>
      </c>
      <c r="G63" s="16">
        <v>900</v>
      </c>
      <c r="H63" s="16">
        <v>3000000</v>
      </c>
      <c r="I63" s="16">
        <v>2700000000</v>
      </c>
      <c r="K63" s="29" t="str">
        <f t="shared" si="0"/>
        <v>Пшен</v>
      </c>
    </row>
    <row r="64" spans="1:11">
      <c r="A64">
        <v>6734309</v>
      </c>
      <c r="B64" t="s">
        <v>334</v>
      </c>
      <c r="C64" t="s">
        <v>331</v>
      </c>
      <c r="D64" t="s">
        <v>332</v>
      </c>
      <c r="E64">
        <v>72381</v>
      </c>
      <c r="F64" t="s">
        <v>333</v>
      </c>
      <c r="G64" s="16">
        <v>2000</v>
      </c>
      <c r="H64" s="16">
        <v>3000000</v>
      </c>
      <c r="I64" s="16">
        <v>6000000000</v>
      </c>
      <c r="K64" s="29" t="str">
        <f t="shared" si="0"/>
        <v>Пшен</v>
      </c>
    </row>
    <row r="65" spans="1:11">
      <c r="A65">
        <v>6728710</v>
      </c>
      <c r="B65" t="s">
        <v>335</v>
      </c>
      <c r="C65" t="s">
        <v>331</v>
      </c>
      <c r="D65" t="s">
        <v>332</v>
      </c>
      <c r="E65">
        <v>72381</v>
      </c>
      <c r="F65" t="s">
        <v>333</v>
      </c>
      <c r="G65" s="16">
        <v>1000</v>
      </c>
      <c r="H65" s="16">
        <v>3000000</v>
      </c>
      <c r="I65" s="16">
        <v>3000000000</v>
      </c>
      <c r="K65" s="29" t="str">
        <f t="shared" si="0"/>
        <v>Пшен</v>
      </c>
    </row>
    <row r="66" spans="1:11">
      <c r="A66">
        <v>6728475</v>
      </c>
      <c r="B66" t="s">
        <v>335</v>
      </c>
      <c r="C66" t="s">
        <v>216</v>
      </c>
      <c r="D66" t="s">
        <v>217</v>
      </c>
      <c r="E66">
        <v>70790</v>
      </c>
      <c r="F66" t="s">
        <v>218</v>
      </c>
      <c r="G66" s="16">
        <v>50</v>
      </c>
      <c r="H66" s="16">
        <v>300000</v>
      </c>
      <c r="I66" s="16">
        <v>15000000</v>
      </c>
      <c r="K66" s="29" t="str">
        <f t="shared" si="0"/>
        <v>Соль</v>
      </c>
    </row>
    <row r="67" spans="1:11">
      <c r="A67">
        <v>6726269</v>
      </c>
      <c r="B67" t="s">
        <v>336</v>
      </c>
      <c r="C67" t="s">
        <v>216</v>
      </c>
      <c r="D67" t="s">
        <v>217</v>
      </c>
      <c r="E67">
        <v>70790</v>
      </c>
      <c r="F67" t="s">
        <v>218</v>
      </c>
      <c r="G67" s="16">
        <v>550</v>
      </c>
      <c r="H67" s="16">
        <v>300000</v>
      </c>
      <c r="I67" s="16">
        <v>165000000</v>
      </c>
      <c r="K67" s="29" t="str">
        <f t="shared" si="0"/>
        <v>Соль</v>
      </c>
    </row>
    <row r="68" spans="1:11">
      <c r="A68">
        <v>6711486</v>
      </c>
      <c r="B68" t="s">
        <v>337</v>
      </c>
      <c r="C68" t="s">
        <v>331</v>
      </c>
      <c r="D68" t="s">
        <v>332</v>
      </c>
      <c r="E68">
        <v>72381</v>
      </c>
      <c r="F68" t="s">
        <v>333</v>
      </c>
      <c r="G68" s="16">
        <v>1025</v>
      </c>
      <c r="H68" s="16">
        <v>3000000</v>
      </c>
      <c r="I68" s="16">
        <v>3075000000</v>
      </c>
      <c r="K68" s="29" t="str">
        <f t="shared" si="0"/>
        <v>Пшен</v>
      </c>
    </row>
    <row r="69" spans="1:11">
      <c r="A69">
        <v>6696406</v>
      </c>
      <c r="B69" t="s">
        <v>338</v>
      </c>
      <c r="C69" t="s">
        <v>331</v>
      </c>
      <c r="D69" t="s">
        <v>332</v>
      </c>
      <c r="E69">
        <v>72381</v>
      </c>
      <c r="F69" t="s">
        <v>333</v>
      </c>
      <c r="G69" s="16">
        <v>200</v>
      </c>
      <c r="H69" s="16">
        <v>3000000</v>
      </c>
      <c r="I69" s="16">
        <v>600000000</v>
      </c>
      <c r="K69" s="29" t="str">
        <f t="shared" si="0"/>
        <v>Пшен</v>
      </c>
    </row>
    <row r="70" spans="1:11">
      <c r="A70">
        <v>6694617</v>
      </c>
      <c r="B70" t="s">
        <v>338</v>
      </c>
      <c r="C70" t="s">
        <v>331</v>
      </c>
      <c r="D70" t="s">
        <v>332</v>
      </c>
      <c r="E70">
        <v>72381</v>
      </c>
      <c r="F70" t="s">
        <v>333</v>
      </c>
      <c r="G70" s="16">
        <v>300</v>
      </c>
      <c r="H70" s="16">
        <v>3000000</v>
      </c>
      <c r="I70" s="16">
        <v>900000000</v>
      </c>
      <c r="K70" s="29" t="str">
        <f t="shared" si="0"/>
        <v>Пшен</v>
      </c>
    </row>
    <row r="71" spans="1:11">
      <c r="A71">
        <v>6694616</v>
      </c>
      <c r="B71" t="s">
        <v>338</v>
      </c>
      <c r="C71" t="s">
        <v>331</v>
      </c>
      <c r="D71" t="s">
        <v>332</v>
      </c>
      <c r="E71">
        <v>72381</v>
      </c>
      <c r="F71" t="s">
        <v>333</v>
      </c>
      <c r="G71" s="16">
        <v>500</v>
      </c>
      <c r="H71" s="16">
        <v>3000000</v>
      </c>
      <c r="I71" s="16">
        <v>1500000000</v>
      </c>
      <c r="K71" s="29" t="str">
        <f t="shared" si="0"/>
        <v>Пшен</v>
      </c>
    </row>
    <row r="72" spans="1:11">
      <c r="A72">
        <v>6675392</v>
      </c>
      <c r="B72" t="s">
        <v>339</v>
      </c>
      <c r="C72" t="s">
        <v>314</v>
      </c>
      <c r="D72" t="s">
        <v>315</v>
      </c>
      <c r="E72">
        <v>85704</v>
      </c>
      <c r="F72" t="s">
        <v>316</v>
      </c>
      <c r="G72" s="16">
        <v>250</v>
      </c>
      <c r="H72" s="16">
        <v>3200000</v>
      </c>
      <c r="I72" s="16">
        <v>800000000</v>
      </c>
      <c r="K72" s="29" t="str">
        <f t="shared" si="0"/>
        <v>Пшен</v>
      </c>
    </row>
    <row r="73" spans="1:11">
      <c r="A73">
        <v>6669762</v>
      </c>
      <c r="B73" t="s">
        <v>340</v>
      </c>
      <c r="C73" t="s">
        <v>314</v>
      </c>
      <c r="D73" t="s">
        <v>315</v>
      </c>
      <c r="E73">
        <v>85704</v>
      </c>
      <c r="F73" t="s">
        <v>316</v>
      </c>
      <c r="G73" s="16">
        <v>250</v>
      </c>
      <c r="H73" s="16">
        <v>3200000</v>
      </c>
      <c r="I73" s="16">
        <v>800000000</v>
      </c>
      <c r="K73" s="29" t="str">
        <f t="shared" si="0"/>
        <v>Пшен</v>
      </c>
    </row>
    <row r="74" spans="1:11">
      <c r="A74">
        <v>6663985</v>
      </c>
      <c r="B74" t="s">
        <v>341</v>
      </c>
      <c r="C74" t="s">
        <v>331</v>
      </c>
      <c r="D74" t="s">
        <v>332</v>
      </c>
      <c r="E74">
        <v>72381</v>
      </c>
      <c r="F74" t="s">
        <v>333</v>
      </c>
      <c r="G74" s="16">
        <v>1000</v>
      </c>
      <c r="H74" s="16">
        <v>3000000</v>
      </c>
      <c r="I74" s="16">
        <v>3000000000</v>
      </c>
      <c r="K74" s="29" t="str">
        <f t="shared" si="0"/>
        <v>Пшен</v>
      </c>
    </row>
    <row r="75" spans="1:11">
      <c r="A75"/>
      <c r="B75"/>
      <c r="C75"/>
      <c r="D75"/>
      <c r="E75"/>
      <c r="F75"/>
      <c r="G75" s="16"/>
      <c r="H75" s="16"/>
      <c r="I75" s="16"/>
      <c r="K75" s="29" t="str">
        <f t="shared" si="0"/>
        <v/>
      </c>
    </row>
    <row r="76" spans="1:11">
      <c r="I76" s="49">
        <f>SUM(I5:I75)</f>
        <v>120446416274</v>
      </c>
      <c r="J76" s="49">
        <f>SUM(J75:J75)</f>
        <v>0</v>
      </c>
      <c r="K76" s="29" t="str">
        <f t="shared" si="0"/>
        <v/>
      </c>
    </row>
    <row r="78" spans="1:11">
      <c r="I78" s="30" t="e">
        <f>#REF!-I76</f>
        <v>#REF!</v>
      </c>
    </row>
    <row r="83" spans="3:11">
      <c r="C83" s="18" t="s">
        <v>469</v>
      </c>
      <c r="F83" s="161" t="s">
        <v>470</v>
      </c>
      <c r="G83" s="30">
        <f>SUMIF($K$5:$K74,$F83,G$5:G74)</f>
        <v>38200</v>
      </c>
      <c r="H83" s="30">
        <f>I83/G83</f>
        <v>2968587.722513089</v>
      </c>
      <c r="I83" s="30">
        <f>SUMIF($K$5:$K75,$F83,I$5:I75)</f>
        <v>113400051000</v>
      </c>
      <c r="K83" s="30">
        <f t="shared" ref="K83:K100" si="1">COUNTIF(K$5:K$74,F83)</f>
        <v>50</v>
      </c>
    </row>
    <row r="84" spans="3:11">
      <c r="C84" t="s">
        <v>1549</v>
      </c>
      <c r="F84" s="161" t="s">
        <v>2231</v>
      </c>
      <c r="G84" s="30">
        <f>SUMIF($K$5:$K75,$F84,G$5:G75)</f>
        <v>5</v>
      </c>
      <c r="H84" s="30">
        <f t="shared" ref="H84:H100" si="2">I84/G84</f>
        <v>9226199</v>
      </c>
      <c r="I84" s="30">
        <f>SUMIF($K$5:$K80,$F84,I$5:I80)</f>
        <v>46130995</v>
      </c>
      <c r="K84" s="30">
        <f t="shared" si="1"/>
        <v>2</v>
      </c>
    </row>
    <row r="85" spans="3:11">
      <c r="C85" s="18" t="s">
        <v>471</v>
      </c>
      <c r="F85" s="161" t="s">
        <v>472</v>
      </c>
      <c r="G85" s="30">
        <f>SUMIF($K$5:$K76,$F85,G$5:G76)</f>
        <v>18400</v>
      </c>
      <c r="H85" s="30">
        <f t="shared" si="2"/>
        <v>11604.347826086956</v>
      </c>
      <c r="I85" s="30">
        <f>SUMIF($K$5:$K81,$F85,I$5:I81)</f>
        <v>213520000</v>
      </c>
      <c r="K85" s="30">
        <f t="shared" si="1"/>
        <v>4</v>
      </c>
    </row>
    <row r="86" spans="3:11">
      <c r="C86" s="162" t="s">
        <v>473</v>
      </c>
      <c r="F86" s="161" t="s">
        <v>474</v>
      </c>
      <c r="G86" s="30">
        <f>SUMIF($K$5:$K77,$F86,G$5:G77)</f>
        <v>0</v>
      </c>
      <c r="H86" s="30" t="e">
        <f t="shared" si="2"/>
        <v>#DIV/0!</v>
      </c>
      <c r="I86" s="30">
        <f>SUMIF($K$5:$K82,$F86,I$5:I82)</f>
        <v>0</v>
      </c>
      <c r="K86" s="30">
        <f t="shared" si="1"/>
        <v>0</v>
      </c>
    </row>
    <row r="87" spans="3:11">
      <c r="C87" s="163" t="s">
        <v>475</v>
      </c>
      <c r="F87" s="161" t="s">
        <v>476</v>
      </c>
      <c r="G87" s="30">
        <f>SUMIF($K$5:$K78,$F87,G$5:G78)</f>
        <v>0</v>
      </c>
      <c r="H87" s="30" t="e">
        <f t="shared" si="2"/>
        <v>#DIV/0!</v>
      </c>
      <c r="I87" s="30">
        <f>SUMIF($K$5:$K83,$F87,I$5:I83)</f>
        <v>0</v>
      </c>
      <c r="K87" s="30">
        <f t="shared" si="1"/>
        <v>0</v>
      </c>
    </row>
    <row r="88" spans="3:11">
      <c r="C88" s="162" t="s">
        <v>477</v>
      </c>
      <c r="F88" s="161" t="s">
        <v>478</v>
      </c>
      <c r="G88" s="30">
        <f>SUMIF($K$5:$K79,$F88,G$5:G79)</f>
        <v>2000</v>
      </c>
      <c r="H88" s="30">
        <f t="shared" si="2"/>
        <v>3050000</v>
      </c>
      <c r="I88" s="30">
        <f>SUMIF($K$5:$K84,$F88,I$5:I84)</f>
        <v>6100000000</v>
      </c>
      <c r="K88" s="30">
        <f t="shared" si="1"/>
        <v>2</v>
      </c>
    </row>
    <row r="89" spans="3:11">
      <c r="C89" s="18" t="s">
        <v>479</v>
      </c>
      <c r="F89" s="161" t="s">
        <v>480</v>
      </c>
      <c r="G89" s="30">
        <f>SUMIF($K$5:$K80,$F89,G$5:G80)</f>
        <v>25</v>
      </c>
      <c r="H89" s="30">
        <f t="shared" si="2"/>
        <v>3628571</v>
      </c>
      <c r="I89" s="30">
        <f>SUMIF($K$5:$K85,$F89,I$5:I85)</f>
        <v>90714275</v>
      </c>
      <c r="K89" s="30">
        <f t="shared" si="1"/>
        <v>1</v>
      </c>
    </row>
    <row r="90" spans="3:11">
      <c r="C90" t="s">
        <v>1552</v>
      </c>
      <c r="F90" s="161" t="s">
        <v>2228</v>
      </c>
      <c r="G90" s="30">
        <f>SUMIF($K$5:$K81,$F90,G$5:G81)</f>
        <v>150</v>
      </c>
      <c r="H90" s="30">
        <f t="shared" si="2"/>
        <v>37000</v>
      </c>
      <c r="I90" s="30">
        <f>SUMIF($K$5:$K86,$F90,I$5:I86)</f>
        <v>5550000</v>
      </c>
      <c r="K90" s="30">
        <f t="shared" si="1"/>
        <v>2</v>
      </c>
    </row>
    <row r="91" spans="3:11">
      <c r="C91" s="163" t="s">
        <v>481</v>
      </c>
      <c r="F91" s="161" t="s">
        <v>482</v>
      </c>
      <c r="G91" s="30">
        <f>SUMIF($K$5:$K82,$F91,G$5:G82)</f>
        <v>0</v>
      </c>
      <c r="H91" s="30" t="e">
        <f t="shared" si="2"/>
        <v>#DIV/0!</v>
      </c>
      <c r="I91" s="30">
        <f>SUMIF($K$5:$K87,$F91,I$5:I87)</f>
        <v>0</v>
      </c>
      <c r="K91" s="30">
        <f t="shared" si="1"/>
        <v>0</v>
      </c>
    </row>
    <row r="92" spans="3:11">
      <c r="C92" s="32" t="s">
        <v>483</v>
      </c>
      <c r="F92" s="161" t="s">
        <v>484</v>
      </c>
      <c r="G92" s="30">
        <f>SUMIF($K$5:$K83,$F92,G$5:G83)</f>
        <v>1895</v>
      </c>
      <c r="H92" s="30">
        <f t="shared" si="2"/>
        <v>296332.45382585755</v>
      </c>
      <c r="I92" s="30">
        <f>SUMIF($K$5:$K88,$F92,I$5:I88)</f>
        <v>561550000</v>
      </c>
      <c r="K92" s="30">
        <f t="shared" si="1"/>
        <v>5</v>
      </c>
    </row>
    <row r="93" spans="3:11">
      <c r="C93" t="s">
        <v>1564</v>
      </c>
      <c r="F93" s="161" t="s">
        <v>2229</v>
      </c>
      <c r="G93" s="30">
        <f>SUMIF($K$5:$K84,$F93,G$5:G84)</f>
        <v>36</v>
      </c>
      <c r="H93" s="30">
        <f t="shared" si="2"/>
        <v>125000</v>
      </c>
      <c r="I93" s="30">
        <f>SUMIF($K$5:$K89,$F93,I$5:I89)</f>
        <v>4500000</v>
      </c>
      <c r="K93" s="30">
        <f t="shared" si="1"/>
        <v>2</v>
      </c>
    </row>
    <row r="94" spans="3:11">
      <c r="C94" s="163" t="s">
        <v>485</v>
      </c>
      <c r="F94" s="32" t="s">
        <v>486</v>
      </c>
      <c r="G94" s="30">
        <f>SUMIF($K$5:$K85,$F94,G$5:G85)</f>
        <v>0</v>
      </c>
      <c r="H94" s="30" t="e">
        <f t="shared" si="2"/>
        <v>#DIV/0!</v>
      </c>
      <c r="I94" s="30">
        <f>SUMIF($K$5:$K90,$F94,I$5:I90)</f>
        <v>0</v>
      </c>
      <c r="K94" s="30">
        <f t="shared" si="1"/>
        <v>0</v>
      </c>
    </row>
    <row r="95" spans="3:11">
      <c r="C95" s="163" t="s">
        <v>487</v>
      </c>
      <c r="F95" s="161" t="s">
        <v>488</v>
      </c>
      <c r="G95" s="30">
        <f>SUMIF($K$5:$K86,$F95,G$5:G86)</f>
        <v>0</v>
      </c>
      <c r="H95" s="30" t="e">
        <f t="shared" si="2"/>
        <v>#DIV/0!</v>
      </c>
      <c r="I95" s="30">
        <f>SUMIF($K$5:$K91,$F95,I$5:I91)</f>
        <v>0</v>
      </c>
      <c r="K95" s="30">
        <f t="shared" si="1"/>
        <v>0</v>
      </c>
    </row>
    <row r="96" spans="3:11">
      <c r="C96" s="162" t="s">
        <v>489</v>
      </c>
      <c r="F96" s="32" t="s">
        <v>490</v>
      </c>
      <c r="G96" s="30">
        <f>SUMIF($K$5:$K87,$F96,G$5:G87)</f>
        <v>0</v>
      </c>
      <c r="H96" s="30" t="e">
        <f t="shared" si="2"/>
        <v>#DIV/0!</v>
      </c>
      <c r="I96" s="30">
        <f>SUMIF($K$5:$K92,$F96,I$5:I92)</f>
        <v>0</v>
      </c>
      <c r="K96" s="30">
        <f t="shared" si="1"/>
        <v>0</v>
      </c>
    </row>
    <row r="97" spans="3:11">
      <c r="C97" s="163" t="s">
        <v>491</v>
      </c>
      <c r="F97" s="32" t="s">
        <v>492</v>
      </c>
      <c r="G97" s="30">
        <f>SUMIF($K$5:$K88,$F97,G$5:G88)</f>
        <v>0</v>
      </c>
      <c r="H97" s="30" t="e">
        <f t="shared" si="2"/>
        <v>#DIV/0!</v>
      </c>
      <c r="I97" s="30">
        <f>SUMIF($K$5:$K92,$F97,I$5:I92)</f>
        <v>0</v>
      </c>
      <c r="K97" s="30">
        <f t="shared" si="1"/>
        <v>0</v>
      </c>
    </row>
    <row r="98" spans="3:11" ht="30">
      <c r="C98" s="163" t="s">
        <v>493</v>
      </c>
      <c r="F98" s="32" t="s">
        <v>494</v>
      </c>
      <c r="G98" s="30">
        <f>SUMIF($K$5:$K89,$F98,G$5:G89)</f>
        <v>0</v>
      </c>
      <c r="H98" s="30" t="e">
        <f t="shared" si="2"/>
        <v>#DIV/0!</v>
      </c>
      <c r="I98" s="30">
        <f>SUMIF($K$5:$K93,$F98,I$5:I93)</f>
        <v>0</v>
      </c>
      <c r="K98" s="30">
        <f t="shared" si="1"/>
        <v>0</v>
      </c>
    </row>
    <row r="99" spans="3:11" ht="30">
      <c r="C99" s="55" t="s">
        <v>495</v>
      </c>
      <c r="F99" s="32" t="s">
        <v>496</v>
      </c>
      <c r="G99" s="30">
        <f>SUMIF($K$5:$K90,$F99,G$5:G90)</f>
        <v>0</v>
      </c>
      <c r="H99" s="30" t="e">
        <f t="shared" si="2"/>
        <v>#DIV/0!</v>
      </c>
      <c r="I99" s="30">
        <f>SUMIF($K$5:$K94,$F99,I$5:I94)</f>
        <v>0</v>
      </c>
      <c r="K99" s="30">
        <f t="shared" si="1"/>
        <v>0</v>
      </c>
    </row>
    <row r="100" spans="3:11">
      <c r="C100" t="s">
        <v>497</v>
      </c>
      <c r="F100" s="32" t="s">
        <v>498</v>
      </c>
      <c r="G100" s="30">
        <f>SUMIF($K$5:$K91,$F100,G$5:G91)</f>
        <v>0</v>
      </c>
      <c r="H100" s="30" t="e">
        <f t="shared" si="2"/>
        <v>#DIV/0!</v>
      </c>
      <c r="I100" s="30">
        <f>SUMIF($K$5:$K95,$F100,I$5:I95)</f>
        <v>0</v>
      </c>
      <c r="K100" s="30">
        <f t="shared" si="1"/>
        <v>0</v>
      </c>
    </row>
    <row r="101" spans="3:11">
      <c r="I101" s="49">
        <f>SUM(I83:I100)</f>
        <v>120422016270</v>
      </c>
      <c r="J101" s="49">
        <f t="shared" ref="J101" si="3">SUM(J83:J98)</f>
        <v>0</v>
      </c>
      <c r="K101" s="49">
        <f>SUM(K83:K100)</f>
        <v>68</v>
      </c>
    </row>
    <row r="103" spans="3:11">
      <c r="I103" s="30">
        <f>I76-I101</f>
        <v>24400004</v>
      </c>
    </row>
  </sheetData>
  <sortState ref="A5:I80">
    <sortCondition ref="B5:B80"/>
  </sortState>
  <mergeCells count="2">
    <mergeCell ref="A2:J2"/>
    <mergeCell ref="A3:J3"/>
  </mergeCells>
  <pageMargins left="0.24" right="0.16" top="0.36" bottom="0.32" header="0.28000000000000003" footer="0.2"/>
  <pageSetup paperSize="9" scale="48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1642"/>
  <sheetViews>
    <sheetView view="pageBreakPreview" topLeftCell="A1049" zoomScaleNormal="100" zoomScaleSheetLayoutView="100" workbookViewId="0">
      <selection activeCell="I1093" sqref="I1093"/>
    </sheetView>
  </sheetViews>
  <sheetFormatPr defaultRowHeight="15"/>
  <cols>
    <col min="1" max="1" width="12.5703125" style="29" customWidth="1"/>
    <col min="2" max="2" width="12.7109375" style="29" customWidth="1"/>
    <col min="3" max="3" width="35.28515625" style="32" customWidth="1"/>
    <col min="4" max="4" width="10.42578125" style="29" customWidth="1"/>
    <col min="5" max="5" width="9.28515625" style="29" customWidth="1"/>
    <col min="6" max="6" width="61" style="29" customWidth="1"/>
    <col min="7" max="7" width="12" style="30" customWidth="1"/>
    <col min="8" max="8" width="19.140625" style="30" customWidth="1"/>
    <col min="9" max="9" width="19.7109375" style="30" customWidth="1"/>
    <col min="10" max="12" width="9.140625" style="29"/>
    <col min="13" max="13" width="23.85546875" style="29" customWidth="1"/>
    <col min="14" max="16" width="9.140625" style="29"/>
    <col min="17" max="17" width="12" style="29" bestFit="1" customWidth="1"/>
    <col min="18" max="16384" width="9.140625" style="29"/>
  </cols>
  <sheetData>
    <row r="1" spans="1:12">
      <c r="H1" s="39" t="s">
        <v>58</v>
      </c>
    </row>
    <row r="2" spans="1:12" s="21" customFormat="1">
      <c r="A2" s="339" t="s">
        <v>52</v>
      </c>
      <c r="B2" s="339"/>
      <c r="C2" s="339"/>
      <c r="D2" s="339"/>
      <c r="E2" s="339"/>
      <c r="F2" s="339"/>
      <c r="G2" s="339"/>
      <c r="H2" s="339"/>
      <c r="I2" s="339"/>
      <c r="J2" s="339"/>
    </row>
    <row r="3" spans="1:12" s="21" customFormat="1">
      <c r="A3" s="346" t="s">
        <v>2223</v>
      </c>
      <c r="B3" s="346"/>
      <c r="C3" s="346"/>
      <c r="D3" s="346"/>
      <c r="E3" s="346"/>
      <c r="F3" s="346"/>
      <c r="G3" s="346"/>
      <c r="H3" s="346"/>
      <c r="I3" s="346"/>
      <c r="J3" s="346"/>
    </row>
    <row r="4" spans="1:12">
      <c r="A4" s="164" t="s">
        <v>22</v>
      </c>
      <c r="B4" s="164" t="s">
        <v>37</v>
      </c>
      <c r="C4" s="165" t="s">
        <v>45</v>
      </c>
      <c r="D4" s="164" t="s">
        <v>46</v>
      </c>
      <c r="E4" s="164" t="s">
        <v>40</v>
      </c>
      <c r="F4" s="164" t="s">
        <v>41</v>
      </c>
      <c r="G4" s="166" t="s">
        <v>42</v>
      </c>
      <c r="H4" s="166" t="s">
        <v>43</v>
      </c>
      <c r="I4" s="166" t="s">
        <v>44</v>
      </c>
    </row>
    <row r="5" spans="1:12">
      <c r="A5">
        <v>7316043</v>
      </c>
      <c r="B5" t="s">
        <v>2834</v>
      </c>
      <c r="C5" t="s">
        <v>71</v>
      </c>
      <c r="D5" t="s">
        <v>72</v>
      </c>
      <c r="E5">
        <v>45285</v>
      </c>
      <c r="F5" t="s">
        <v>63</v>
      </c>
      <c r="G5" s="16">
        <v>390</v>
      </c>
      <c r="H5" s="16">
        <v>3424500</v>
      </c>
      <c r="I5" s="16">
        <v>133555500</v>
      </c>
      <c r="K5" s="29" t="str">
        <f t="shared" ref="K5:K68" si="0">LEFT(F5,4)</f>
        <v>Спир</v>
      </c>
      <c r="L5" s="29" t="s">
        <v>499</v>
      </c>
    </row>
    <row r="6" spans="1:12">
      <c r="A6">
        <v>7313660</v>
      </c>
      <c r="B6" t="s">
        <v>2835</v>
      </c>
      <c r="C6" t="s">
        <v>125</v>
      </c>
      <c r="D6" t="s">
        <v>126</v>
      </c>
      <c r="E6">
        <v>45433</v>
      </c>
      <c r="F6" t="s">
        <v>64</v>
      </c>
      <c r="G6" s="16">
        <v>40</v>
      </c>
      <c r="H6" s="16">
        <v>4491200</v>
      </c>
      <c r="I6" s="16">
        <v>17964800</v>
      </c>
      <c r="K6" s="29" t="str">
        <f t="shared" si="0"/>
        <v>Спир</v>
      </c>
      <c r="L6" s="29" t="s">
        <v>499</v>
      </c>
    </row>
    <row r="7" spans="1:12">
      <c r="A7">
        <v>7313659</v>
      </c>
      <c r="B7" t="s">
        <v>2835</v>
      </c>
      <c r="C7" t="s">
        <v>1580</v>
      </c>
      <c r="D7" t="s">
        <v>1581</v>
      </c>
      <c r="E7">
        <v>45433</v>
      </c>
      <c r="F7" t="s">
        <v>64</v>
      </c>
      <c r="G7" s="16">
        <v>100</v>
      </c>
      <c r="H7" s="16">
        <v>4491300</v>
      </c>
      <c r="I7" s="16">
        <v>44913000</v>
      </c>
      <c r="K7" s="29" t="str">
        <f t="shared" si="0"/>
        <v>Спир</v>
      </c>
      <c r="L7" s="29" t="s">
        <v>499</v>
      </c>
    </row>
    <row r="8" spans="1:12">
      <c r="A8">
        <v>7313623</v>
      </c>
      <c r="B8" t="s">
        <v>2835</v>
      </c>
      <c r="C8" t="s">
        <v>204</v>
      </c>
      <c r="D8" t="s">
        <v>205</v>
      </c>
      <c r="E8">
        <v>45285</v>
      </c>
      <c r="F8" t="s">
        <v>63</v>
      </c>
      <c r="G8" s="16">
        <v>190</v>
      </c>
      <c r="H8" s="16">
        <v>3450999</v>
      </c>
      <c r="I8" s="16">
        <v>65568981</v>
      </c>
      <c r="K8" s="29" t="str">
        <f t="shared" si="0"/>
        <v>Спир</v>
      </c>
      <c r="L8" s="29" t="s">
        <v>499</v>
      </c>
    </row>
    <row r="9" spans="1:12">
      <c r="A9">
        <v>7313622</v>
      </c>
      <c r="B9" t="s">
        <v>2835</v>
      </c>
      <c r="C9" t="s">
        <v>139</v>
      </c>
      <c r="D9" t="s">
        <v>140</v>
      </c>
      <c r="E9">
        <v>45285</v>
      </c>
      <c r="F9" t="s">
        <v>63</v>
      </c>
      <c r="G9" s="16">
        <v>100</v>
      </c>
      <c r="H9" s="16">
        <v>3452000</v>
      </c>
      <c r="I9" s="16">
        <v>34520000</v>
      </c>
      <c r="K9" s="29" t="str">
        <f t="shared" si="0"/>
        <v>Спир</v>
      </c>
      <c r="L9" s="29" t="s">
        <v>499</v>
      </c>
    </row>
    <row r="10" spans="1:12">
      <c r="A10">
        <v>7313240</v>
      </c>
      <c r="B10" t="s">
        <v>2836</v>
      </c>
      <c r="C10" t="s">
        <v>80</v>
      </c>
      <c r="D10" t="s">
        <v>81</v>
      </c>
      <c r="E10">
        <v>401597</v>
      </c>
      <c r="F10" t="s">
        <v>2207</v>
      </c>
      <c r="G10" s="16">
        <v>1600</v>
      </c>
      <c r="H10" s="16">
        <v>136961000</v>
      </c>
      <c r="I10" s="16">
        <v>547844000</v>
      </c>
      <c r="K10" s="29" t="str">
        <f t="shared" si="0"/>
        <v>Спир</v>
      </c>
      <c r="L10" s="29" t="s">
        <v>499</v>
      </c>
    </row>
    <row r="11" spans="1:12">
      <c r="A11">
        <v>7311366</v>
      </c>
      <c r="B11" t="s">
        <v>2836</v>
      </c>
      <c r="C11" t="s">
        <v>2837</v>
      </c>
      <c r="D11" t="s">
        <v>2838</v>
      </c>
      <c r="E11">
        <v>45433</v>
      </c>
      <c r="F11" t="s">
        <v>64</v>
      </c>
      <c r="G11" s="16">
        <v>1000</v>
      </c>
      <c r="H11" s="16">
        <v>4491200</v>
      </c>
      <c r="I11" s="16">
        <v>449120000</v>
      </c>
      <c r="K11" s="29" t="str">
        <f t="shared" si="0"/>
        <v>Спир</v>
      </c>
      <c r="L11" s="29" t="s">
        <v>499</v>
      </c>
    </row>
    <row r="12" spans="1:12">
      <c r="A12">
        <v>7311336</v>
      </c>
      <c r="B12" t="s">
        <v>2836</v>
      </c>
      <c r="C12" t="s">
        <v>1589</v>
      </c>
      <c r="D12" t="s">
        <v>1590</v>
      </c>
      <c r="E12">
        <v>9945285</v>
      </c>
      <c r="F12" t="s">
        <v>275</v>
      </c>
      <c r="G12" s="16">
        <v>300</v>
      </c>
      <c r="H12" s="16">
        <v>3434000</v>
      </c>
      <c r="I12" s="16">
        <v>103020000</v>
      </c>
      <c r="K12" s="29" t="str">
        <f t="shared" si="0"/>
        <v>Спир</v>
      </c>
      <c r="L12" s="29" t="s">
        <v>499</v>
      </c>
    </row>
    <row r="13" spans="1:12">
      <c r="A13">
        <v>7311335</v>
      </c>
      <c r="B13" t="s">
        <v>2836</v>
      </c>
      <c r="C13" t="s">
        <v>1589</v>
      </c>
      <c r="D13" t="s">
        <v>1590</v>
      </c>
      <c r="E13">
        <v>45285</v>
      </c>
      <c r="F13" t="s">
        <v>63</v>
      </c>
      <c r="G13" s="16">
        <v>330</v>
      </c>
      <c r="H13" s="16">
        <v>3435000</v>
      </c>
      <c r="I13" s="16">
        <v>113355000</v>
      </c>
      <c r="K13" s="29" t="str">
        <f t="shared" si="0"/>
        <v>Спир</v>
      </c>
      <c r="L13" s="29" t="s">
        <v>499</v>
      </c>
    </row>
    <row r="14" spans="1:12">
      <c r="A14">
        <v>7311334</v>
      </c>
      <c r="B14" t="s">
        <v>2836</v>
      </c>
      <c r="C14" t="s">
        <v>1582</v>
      </c>
      <c r="D14" t="s">
        <v>1583</v>
      </c>
      <c r="E14">
        <v>45285</v>
      </c>
      <c r="F14" t="s">
        <v>63</v>
      </c>
      <c r="G14" s="16">
        <v>70</v>
      </c>
      <c r="H14" s="16">
        <v>3441888</v>
      </c>
      <c r="I14" s="16">
        <v>24093216</v>
      </c>
      <c r="K14" s="29" t="str">
        <f t="shared" si="0"/>
        <v>Спир</v>
      </c>
      <c r="L14" s="29" t="s">
        <v>499</v>
      </c>
    </row>
    <row r="15" spans="1:12">
      <c r="A15">
        <v>7309286</v>
      </c>
      <c r="B15" t="s">
        <v>2839</v>
      </c>
      <c r="C15" t="s">
        <v>99</v>
      </c>
      <c r="D15" t="s">
        <v>100</v>
      </c>
      <c r="E15">
        <v>45285</v>
      </c>
      <c r="F15" t="s">
        <v>63</v>
      </c>
      <c r="G15" s="16">
        <v>180</v>
      </c>
      <c r="H15" s="16">
        <v>3434000</v>
      </c>
      <c r="I15" s="16">
        <v>61812000</v>
      </c>
      <c r="K15" s="29" t="str">
        <f t="shared" si="0"/>
        <v>Спир</v>
      </c>
      <c r="L15" s="29" t="s">
        <v>499</v>
      </c>
    </row>
    <row r="16" spans="1:12">
      <c r="A16">
        <v>7307241</v>
      </c>
      <c r="B16" t="s">
        <v>2840</v>
      </c>
      <c r="C16" t="s">
        <v>117</v>
      </c>
      <c r="D16" t="s">
        <v>118</v>
      </c>
      <c r="E16">
        <v>45285</v>
      </c>
      <c r="F16" t="s">
        <v>63</v>
      </c>
      <c r="G16" s="16">
        <v>100</v>
      </c>
      <c r="H16" s="16">
        <v>3448000</v>
      </c>
      <c r="I16" s="16">
        <v>34480000</v>
      </c>
      <c r="K16" s="29" t="str">
        <f t="shared" si="0"/>
        <v>Спир</v>
      </c>
      <c r="L16" s="29" t="s">
        <v>499</v>
      </c>
    </row>
    <row r="17" spans="1:12">
      <c r="A17">
        <v>7307240</v>
      </c>
      <c r="B17" t="s">
        <v>2840</v>
      </c>
      <c r="C17" t="s">
        <v>319</v>
      </c>
      <c r="D17" t="s">
        <v>320</v>
      </c>
      <c r="E17">
        <v>45285</v>
      </c>
      <c r="F17" t="s">
        <v>63</v>
      </c>
      <c r="G17" s="16">
        <v>200</v>
      </c>
      <c r="H17" s="16">
        <v>3450008</v>
      </c>
      <c r="I17" s="16">
        <v>69000160</v>
      </c>
      <c r="K17" s="29" t="str">
        <f t="shared" si="0"/>
        <v>Спир</v>
      </c>
      <c r="L17" s="29" t="s">
        <v>499</v>
      </c>
    </row>
    <row r="18" spans="1:12">
      <c r="A18">
        <v>7307239</v>
      </c>
      <c r="B18" t="s">
        <v>2840</v>
      </c>
      <c r="C18" t="s">
        <v>1859</v>
      </c>
      <c r="D18" t="s">
        <v>2219</v>
      </c>
      <c r="E18">
        <v>45285</v>
      </c>
      <c r="F18" t="s">
        <v>63</v>
      </c>
      <c r="G18" s="16">
        <v>100</v>
      </c>
      <c r="H18" s="16">
        <v>3451000</v>
      </c>
      <c r="I18" s="16">
        <v>34510000</v>
      </c>
      <c r="K18" s="29" t="str">
        <f t="shared" si="0"/>
        <v>Спир</v>
      </c>
      <c r="L18" s="29" t="s">
        <v>499</v>
      </c>
    </row>
    <row r="19" spans="1:12">
      <c r="A19">
        <v>7306375</v>
      </c>
      <c r="B19" t="s">
        <v>2841</v>
      </c>
      <c r="C19" t="s">
        <v>103</v>
      </c>
      <c r="D19" t="s">
        <v>104</v>
      </c>
      <c r="E19">
        <v>401598</v>
      </c>
      <c r="F19" t="s">
        <v>2210</v>
      </c>
      <c r="G19" s="16">
        <v>1200</v>
      </c>
      <c r="H19" s="16">
        <v>137362000</v>
      </c>
      <c r="I19" s="16">
        <v>412086000</v>
      </c>
      <c r="K19" s="29" t="str">
        <f t="shared" si="0"/>
        <v>Спир</v>
      </c>
      <c r="L19" s="29" t="s">
        <v>499</v>
      </c>
    </row>
    <row r="20" spans="1:12">
      <c r="A20">
        <v>7305208</v>
      </c>
      <c r="B20" t="s">
        <v>2841</v>
      </c>
      <c r="C20" t="s">
        <v>1582</v>
      </c>
      <c r="D20" t="s">
        <v>1583</v>
      </c>
      <c r="E20">
        <v>45285</v>
      </c>
      <c r="F20" t="s">
        <v>63</v>
      </c>
      <c r="G20" s="16">
        <v>220</v>
      </c>
      <c r="H20" s="16">
        <v>3443888</v>
      </c>
      <c r="I20" s="16">
        <v>75765536</v>
      </c>
      <c r="K20" s="29" t="str">
        <f t="shared" si="0"/>
        <v>Спир</v>
      </c>
      <c r="L20" s="29" t="s">
        <v>499</v>
      </c>
    </row>
    <row r="21" spans="1:12">
      <c r="A21">
        <v>7305207</v>
      </c>
      <c r="B21" t="s">
        <v>2841</v>
      </c>
      <c r="C21" t="s">
        <v>304</v>
      </c>
      <c r="D21" t="s">
        <v>311</v>
      </c>
      <c r="E21">
        <v>45285</v>
      </c>
      <c r="F21" t="s">
        <v>63</v>
      </c>
      <c r="G21" s="16">
        <v>180</v>
      </c>
      <c r="H21" s="16">
        <v>3450000</v>
      </c>
      <c r="I21" s="16">
        <v>62100000</v>
      </c>
      <c r="K21" s="29" t="str">
        <f t="shared" si="0"/>
        <v>Спир</v>
      </c>
      <c r="L21" s="29" t="s">
        <v>499</v>
      </c>
    </row>
    <row r="22" spans="1:12">
      <c r="A22">
        <v>7304498</v>
      </c>
      <c r="B22" t="s">
        <v>2842</v>
      </c>
      <c r="C22" t="s">
        <v>103</v>
      </c>
      <c r="D22" t="s">
        <v>104</v>
      </c>
      <c r="E22">
        <v>401598</v>
      </c>
      <c r="F22" t="s">
        <v>2210</v>
      </c>
      <c r="G22" s="16">
        <v>2000</v>
      </c>
      <c r="H22" s="16">
        <v>137361000</v>
      </c>
      <c r="I22" s="16">
        <v>686805000</v>
      </c>
      <c r="K22" s="29" t="str">
        <f t="shared" si="0"/>
        <v>Спир</v>
      </c>
      <c r="L22" s="29" t="s">
        <v>499</v>
      </c>
    </row>
    <row r="23" spans="1:12">
      <c r="A23">
        <v>7303251</v>
      </c>
      <c r="B23" t="s">
        <v>2842</v>
      </c>
      <c r="C23" t="s">
        <v>117</v>
      </c>
      <c r="D23" t="s">
        <v>118</v>
      </c>
      <c r="E23">
        <v>45285</v>
      </c>
      <c r="F23" t="s">
        <v>63</v>
      </c>
      <c r="G23" s="16">
        <v>400</v>
      </c>
      <c r="H23" s="16">
        <v>3432571</v>
      </c>
      <c r="I23" s="16">
        <v>137302840</v>
      </c>
      <c r="K23" s="29" t="str">
        <f t="shared" si="0"/>
        <v>Спир</v>
      </c>
      <c r="L23" s="29" t="s">
        <v>499</v>
      </c>
    </row>
    <row r="24" spans="1:12">
      <c r="A24">
        <v>7302235</v>
      </c>
      <c r="B24" t="s">
        <v>2843</v>
      </c>
      <c r="C24" t="s">
        <v>2663</v>
      </c>
      <c r="D24" t="s">
        <v>2844</v>
      </c>
      <c r="E24">
        <v>45433</v>
      </c>
      <c r="F24" t="s">
        <v>64</v>
      </c>
      <c r="G24" s="16">
        <v>200</v>
      </c>
      <c r="H24" s="16">
        <v>4491200</v>
      </c>
      <c r="I24" s="16">
        <v>89824000</v>
      </c>
      <c r="K24" s="29" t="str">
        <f t="shared" si="0"/>
        <v>Спир</v>
      </c>
      <c r="L24" s="29" t="s">
        <v>499</v>
      </c>
    </row>
    <row r="25" spans="1:12">
      <c r="A25">
        <v>7301936</v>
      </c>
      <c r="B25" t="s">
        <v>2843</v>
      </c>
      <c r="C25" t="s">
        <v>103</v>
      </c>
      <c r="D25" t="s">
        <v>104</v>
      </c>
      <c r="E25">
        <v>401598</v>
      </c>
      <c r="F25" t="s">
        <v>2210</v>
      </c>
      <c r="G25" s="16">
        <v>1200</v>
      </c>
      <c r="H25" s="16">
        <v>137362000</v>
      </c>
      <c r="I25" s="16">
        <v>412086000</v>
      </c>
      <c r="K25" s="29" t="str">
        <f t="shared" si="0"/>
        <v>Спир</v>
      </c>
      <c r="L25" s="29" t="s">
        <v>499</v>
      </c>
    </row>
    <row r="26" spans="1:12">
      <c r="A26">
        <v>7300806</v>
      </c>
      <c r="B26" t="s">
        <v>2843</v>
      </c>
      <c r="C26" t="s">
        <v>1589</v>
      </c>
      <c r="D26" t="s">
        <v>1590</v>
      </c>
      <c r="E26">
        <v>45285</v>
      </c>
      <c r="F26" t="s">
        <v>63</v>
      </c>
      <c r="G26" s="16">
        <v>50</v>
      </c>
      <c r="H26" s="16">
        <v>3428000</v>
      </c>
      <c r="I26" s="16">
        <v>17140000</v>
      </c>
      <c r="K26" s="29" t="str">
        <f t="shared" si="0"/>
        <v>Спир</v>
      </c>
      <c r="L26" s="29" t="s">
        <v>499</v>
      </c>
    </row>
    <row r="27" spans="1:12">
      <c r="A27">
        <v>7300804</v>
      </c>
      <c r="B27" t="s">
        <v>2843</v>
      </c>
      <c r="C27" t="s">
        <v>174</v>
      </c>
      <c r="D27" t="s">
        <v>175</v>
      </c>
      <c r="E27">
        <v>45285</v>
      </c>
      <c r="F27" t="s">
        <v>63</v>
      </c>
      <c r="G27" s="16">
        <v>30</v>
      </c>
      <c r="H27" s="16">
        <v>3448571</v>
      </c>
      <c r="I27" s="16">
        <v>10345713</v>
      </c>
      <c r="K27" s="29" t="str">
        <f t="shared" si="0"/>
        <v>Спир</v>
      </c>
      <c r="L27" s="29" t="s">
        <v>499</v>
      </c>
    </row>
    <row r="28" spans="1:12">
      <c r="A28">
        <v>7300803</v>
      </c>
      <c r="B28" t="s">
        <v>2843</v>
      </c>
      <c r="C28" t="s">
        <v>304</v>
      </c>
      <c r="D28" t="s">
        <v>311</v>
      </c>
      <c r="E28">
        <v>45285</v>
      </c>
      <c r="F28" t="s">
        <v>63</v>
      </c>
      <c r="G28" s="16">
        <v>20</v>
      </c>
      <c r="H28" s="16">
        <v>3471000</v>
      </c>
      <c r="I28" s="16">
        <v>6942000</v>
      </c>
      <c r="K28" s="29" t="str">
        <f t="shared" si="0"/>
        <v>Спир</v>
      </c>
      <c r="L28" s="29" t="s">
        <v>499</v>
      </c>
    </row>
    <row r="29" spans="1:12">
      <c r="A29">
        <v>7299355</v>
      </c>
      <c r="B29" t="s">
        <v>2845</v>
      </c>
      <c r="C29" t="s">
        <v>103</v>
      </c>
      <c r="D29" t="s">
        <v>104</v>
      </c>
      <c r="E29">
        <v>401598</v>
      </c>
      <c r="F29" t="s">
        <v>2210</v>
      </c>
      <c r="G29" s="16">
        <v>2000</v>
      </c>
      <c r="H29" s="16">
        <v>137362000</v>
      </c>
      <c r="I29" s="16">
        <v>686810000</v>
      </c>
      <c r="K29" s="29" t="str">
        <f t="shared" si="0"/>
        <v>Спир</v>
      </c>
      <c r="L29" s="29" t="s">
        <v>499</v>
      </c>
    </row>
    <row r="30" spans="1:12">
      <c r="A30">
        <v>7298144</v>
      </c>
      <c r="B30" t="s">
        <v>2845</v>
      </c>
      <c r="C30" t="s">
        <v>174</v>
      </c>
      <c r="D30" t="s">
        <v>175</v>
      </c>
      <c r="E30">
        <v>45285</v>
      </c>
      <c r="F30" t="s">
        <v>63</v>
      </c>
      <c r="G30" s="16">
        <v>170</v>
      </c>
      <c r="H30" s="16">
        <v>3462000</v>
      </c>
      <c r="I30" s="16">
        <v>58854000</v>
      </c>
      <c r="K30" s="29" t="str">
        <f t="shared" si="0"/>
        <v>Спир</v>
      </c>
      <c r="L30" s="29" t="s">
        <v>499</v>
      </c>
    </row>
    <row r="31" spans="1:12">
      <c r="A31">
        <v>7298143</v>
      </c>
      <c r="B31" t="s">
        <v>2845</v>
      </c>
      <c r="C31" t="s">
        <v>1589</v>
      </c>
      <c r="D31" t="s">
        <v>1590</v>
      </c>
      <c r="E31">
        <v>45285</v>
      </c>
      <c r="F31" t="s">
        <v>63</v>
      </c>
      <c r="G31" s="16">
        <v>180</v>
      </c>
      <c r="H31" s="16">
        <v>3463571</v>
      </c>
      <c r="I31" s="16">
        <v>62344278</v>
      </c>
      <c r="K31" s="29" t="str">
        <f t="shared" si="0"/>
        <v>Спир</v>
      </c>
      <c r="L31" s="29" t="s">
        <v>499</v>
      </c>
    </row>
    <row r="32" spans="1:12">
      <c r="A32">
        <v>7298142</v>
      </c>
      <c r="B32" t="s">
        <v>2845</v>
      </c>
      <c r="C32" t="s">
        <v>76</v>
      </c>
      <c r="D32" t="s">
        <v>77</v>
      </c>
      <c r="E32">
        <v>45285</v>
      </c>
      <c r="F32" t="s">
        <v>63</v>
      </c>
      <c r="G32" s="16">
        <v>50</v>
      </c>
      <c r="H32" s="16">
        <v>3500000</v>
      </c>
      <c r="I32" s="16">
        <v>17500000</v>
      </c>
      <c r="K32" s="29" t="str">
        <f t="shared" si="0"/>
        <v>Спир</v>
      </c>
      <c r="L32" s="29" t="s">
        <v>499</v>
      </c>
    </row>
    <row r="33" spans="1:12">
      <c r="A33">
        <v>7296465</v>
      </c>
      <c r="B33" t="s">
        <v>2846</v>
      </c>
      <c r="C33" t="s">
        <v>87</v>
      </c>
      <c r="D33" t="s">
        <v>88</v>
      </c>
      <c r="E33">
        <v>401596</v>
      </c>
      <c r="F33" t="s">
        <v>2206</v>
      </c>
      <c r="G33" s="16">
        <v>1200</v>
      </c>
      <c r="H33" s="16">
        <v>136960000</v>
      </c>
      <c r="I33" s="16">
        <v>41088000</v>
      </c>
      <c r="K33" s="29" t="str">
        <f t="shared" si="0"/>
        <v>Спир</v>
      </c>
      <c r="L33" s="29" t="s">
        <v>499</v>
      </c>
    </row>
    <row r="34" spans="1:12">
      <c r="A34">
        <v>7295152</v>
      </c>
      <c r="B34" t="s">
        <v>2846</v>
      </c>
      <c r="C34" t="s">
        <v>1589</v>
      </c>
      <c r="D34" t="s">
        <v>1590</v>
      </c>
      <c r="E34">
        <v>45285</v>
      </c>
      <c r="F34" t="s">
        <v>63</v>
      </c>
      <c r="G34" s="16">
        <v>220</v>
      </c>
      <c r="H34" s="16">
        <v>3442571</v>
      </c>
      <c r="I34" s="16">
        <v>75736562</v>
      </c>
      <c r="K34" s="29" t="str">
        <f t="shared" si="0"/>
        <v>Спир</v>
      </c>
      <c r="L34" s="29" t="s">
        <v>499</v>
      </c>
    </row>
    <row r="35" spans="1:12">
      <c r="A35">
        <v>7295151</v>
      </c>
      <c r="B35" t="s">
        <v>2846</v>
      </c>
      <c r="C35" t="s">
        <v>1582</v>
      </c>
      <c r="D35" t="s">
        <v>1583</v>
      </c>
      <c r="E35">
        <v>45285</v>
      </c>
      <c r="F35" t="s">
        <v>63</v>
      </c>
      <c r="G35" s="16">
        <v>180</v>
      </c>
      <c r="H35" s="16">
        <v>3451888</v>
      </c>
      <c r="I35" s="16">
        <v>62133984</v>
      </c>
      <c r="K35" s="29" t="str">
        <f t="shared" si="0"/>
        <v>Спир</v>
      </c>
      <c r="L35" s="29" t="s">
        <v>499</v>
      </c>
    </row>
    <row r="36" spans="1:12">
      <c r="A36">
        <v>7293560</v>
      </c>
      <c r="B36" t="s">
        <v>2847</v>
      </c>
      <c r="C36" t="s">
        <v>103</v>
      </c>
      <c r="D36" t="s">
        <v>104</v>
      </c>
      <c r="E36">
        <v>401598</v>
      </c>
      <c r="F36" t="s">
        <v>2210</v>
      </c>
      <c r="G36" s="16">
        <v>1200</v>
      </c>
      <c r="H36" s="16">
        <v>137364000</v>
      </c>
      <c r="I36" s="16">
        <v>412092000</v>
      </c>
      <c r="K36" s="29" t="str">
        <f t="shared" si="0"/>
        <v>Спир</v>
      </c>
      <c r="L36" s="29" t="s">
        <v>499</v>
      </c>
    </row>
    <row r="37" spans="1:12">
      <c r="A37">
        <v>7293559</v>
      </c>
      <c r="B37" t="s">
        <v>2847</v>
      </c>
      <c r="C37" t="s">
        <v>87</v>
      </c>
      <c r="D37" t="s">
        <v>88</v>
      </c>
      <c r="E37">
        <v>401596</v>
      </c>
      <c r="F37" t="s">
        <v>2206</v>
      </c>
      <c r="G37" s="16">
        <v>2000</v>
      </c>
      <c r="H37" s="16">
        <v>136960000</v>
      </c>
      <c r="I37" s="16">
        <v>68480000</v>
      </c>
      <c r="K37" s="29" t="str">
        <f t="shared" si="0"/>
        <v>Спир</v>
      </c>
      <c r="L37" s="29" t="s">
        <v>499</v>
      </c>
    </row>
    <row r="38" spans="1:12">
      <c r="A38">
        <v>7293558</v>
      </c>
      <c r="B38" t="s">
        <v>2847</v>
      </c>
      <c r="C38" t="s">
        <v>143</v>
      </c>
      <c r="D38" t="s">
        <v>144</v>
      </c>
      <c r="E38">
        <v>401596</v>
      </c>
      <c r="F38" t="s">
        <v>2206</v>
      </c>
      <c r="G38" s="16">
        <v>1200</v>
      </c>
      <c r="H38" s="16">
        <v>136963000</v>
      </c>
      <c r="I38" s="16">
        <v>41088900</v>
      </c>
      <c r="K38" s="29" t="str">
        <f t="shared" si="0"/>
        <v>Спир</v>
      </c>
      <c r="L38" s="29" t="s">
        <v>499</v>
      </c>
    </row>
    <row r="39" spans="1:12">
      <c r="A39">
        <v>7292277</v>
      </c>
      <c r="B39" t="s">
        <v>2847</v>
      </c>
      <c r="C39" t="s">
        <v>1589</v>
      </c>
      <c r="D39" t="s">
        <v>1590</v>
      </c>
      <c r="E39">
        <v>45285</v>
      </c>
      <c r="F39" t="s">
        <v>63</v>
      </c>
      <c r="G39" s="16">
        <v>420</v>
      </c>
      <c r="H39" s="16">
        <v>3433555</v>
      </c>
      <c r="I39" s="16">
        <v>144209310</v>
      </c>
      <c r="K39" s="29" t="str">
        <f t="shared" si="0"/>
        <v>Спир</v>
      </c>
      <c r="L39" s="29" t="s">
        <v>499</v>
      </c>
    </row>
    <row r="40" spans="1:12">
      <c r="A40">
        <v>7292276</v>
      </c>
      <c r="B40" t="s">
        <v>2847</v>
      </c>
      <c r="C40" t="s">
        <v>141</v>
      </c>
      <c r="D40" t="s">
        <v>142</v>
      </c>
      <c r="E40">
        <v>45285</v>
      </c>
      <c r="F40" t="s">
        <v>63</v>
      </c>
      <c r="G40" s="16">
        <v>100</v>
      </c>
      <c r="H40" s="16">
        <v>3433777</v>
      </c>
      <c r="I40" s="16">
        <v>34337770</v>
      </c>
      <c r="K40" s="29" t="str">
        <f t="shared" si="0"/>
        <v>Спир</v>
      </c>
      <c r="L40" s="29" t="s">
        <v>499</v>
      </c>
    </row>
    <row r="41" spans="1:12">
      <c r="A41">
        <v>7292275</v>
      </c>
      <c r="B41" t="s">
        <v>2847</v>
      </c>
      <c r="C41" t="s">
        <v>73</v>
      </c>
      <c r="D41" t="s">
        <v>74</v>
      </c>
      <c r="E41">
        <v>45285</v>
      </c>
      <c r="F41" t="s">
        <v>63</v>
      </c>
      <c r="G41" s="16">
        <v>280</v>
      </c>
      <c r="H41" s="16">
        <v>3434000</v>
      </c>
      <c r="I41" s="16">
        <v>96152000</v>
      </c>
      <c r="K41" s="29" t="str">
        <f t="shared" si="0"/>
        <v>Спир</v>
      </c>
      <c r="L41" s="29" t="s">
        <v>499</v>
      </c>
    </row>
    <row r="42" spans="1:12">
      <c r="A42">
        <v>7290409</v>
      </c>
      <c r="B42" t="s">
        <v>2848</v>
      </c>
      <c r="C42" t="s">
        <v>103</v>
      </c>
      <c r="D42" t="s">
        <v>104</v>
      </c>
      <c r="E42">
        <v>401598</v>
      </c>
      <c r="F42" t="s">
        <v>2210</v>
      </c>
      <c r="G42" s="16">
        <v>2000</v>
      </c>
      <c r="H42" s="16">
        <v>137363777</v>
      </c>
      <c r="I42" s="16">
        <v>686818885</v>
      </c>
      <c r="K42" s="29" t="str">
        <f t="shared" si="0"/>
        <v>Спир</v>
      </c>
      <c r="L42" s="29" t="s">
        <v>499</v>
      </c>
    </row>
    <row r="43" spans="1:12">
      <c r="A43">
        <v>7290408</v>
      </c>
      <c r="B43" t="s">
        <v>2848</v>
      </c>
      <c r="C43" t="s">
        <v>143</v>
      </c>
      <c r="D43" t="s">
        <v>144</v>
      </c>
      <c r="E43">
        <v>401596</v>
      </c>
      <c r="F43" t="s">
        <v>2206</v>
      </c>
      <c r="G43" s="16">
        <v>400</v>
      </c>
      <c r="H43" s="16">
        <v>136962333</v>
      </c>
      <c r="I43" s="16">
        <v>13696233.300000001</v>
      </c>
      <c r="K43" s="29" t="str">
        <f t="shared" si="0"/>
        <v>Спир</v>
      </c>
      <c r="L43" s="29" t="s">
        <v>499</v>
      </c>
    </row>
    <row r="44" spans="1:12">
      <c r="A44">
        <v>7290407</v>
      </c>
      <c r="B44" t="s">
        <v>2848</v>
      </c>
      <c r="C44" t="s">
        <v>219</v>
      </c>
      <c r="D44" t="s">
        <v>220</v>
      </c>
      <c r="E44">
        <v>401596</v>
      </c>
      <c r="F44" t="s">
        <v>2206</v>
      </c>
      <c r="G44" s="16">
        <v>1200</v>
      </c>
      <c r="H44" s="16">
        <v>136963111</v>
      </c>
      <c r="I44" s="16">
        <v>41088933.299999997</v>
      </c>
      <c r="K44" s="29" t="str">
        <f t="shared" si="0"/>
        <v>Спир</v>
      </c>
      <c r="L44" s="29" t="s">
        <v>499</v>
      </c>
    </row>
    <row r="45" spans="1:12">
      <c r="A45">
        <v>7289041</v>
      </c>
      <c r="B45" t="s">
        <v>2848</v>
      </c>
      <c r="C45" t="s">
        <v>115</v>
      </c>
      <c r="D45" t="s">
        <v>116</v>
      </c>
      <c r="E45">
        <v>45433</v>
      </c>
      <c r="F45" t="s">
        <v>64</v>
      </c>
      <c r="G45" s="16">
        <v>300</v>
      </c>
      <c r="H45" s="16">
        <v>4491200</v>
      </c>
      <c r="I45" s="16">
        <v>134736000</v>
      </c>
      <c r="K45" s="29" t="str">
        <f t="shared" si="0"/>
        <v>Спир</v>
      </c>
      <c r="L45" s="29" t="s">
        <v>499</v>
      </c>
    </row>
    <row r="46" spans="1:12">
      <c r="A46">
        <v>7289040</v>
      </c>
      <c r="B46" t="s">
        <v>2848</v>
      </c>
      <c r="C46" t="s">
        <v>2849</v>
      </c>
      <c r="D46" t="s">
        <v>328</v>
      </c>
      <c r="E46">
        <v>45433</v>
      </c>
      <c r="F46" t="s">
        <v>64</v>
      </c>
      <c r="G46" s="16">
        <v>10</v>
      </c>
      <c r="H46" s="16">
        <v>4491220</v>
      </c>
      <c r="I46" s="16">
        <v>4491220</v>
      </c>
      <c r="K46" s="29" t="str">
        <f t="shared" si="0"/>
        <v>Спир</v>
      </c>
      <c r="L46" s="29" t="s">
        <v>499</v>
      </c>
    </row>
    <row r="47" spans="1:12">
      <c r="A47">
        <v>7289007</v>
      </c>
      <c r="B47" t="s">
        <v>2848</v>
      </c>
      <c r="C47" t="s">
        <v>82</v>
      </c>
      <c r="D47" t="s">
        <v>83</v>
      </c>
      <c r="E47">
        <v>45285</v>
      </c>
      <c r="F47" t="s">
        <v>63</v>
      </c>
      <c r="G47" s="16">
        <v>190</v>
      </c>
      <c r="H47" s="16">
        <v>3462888</v>
      </c>
      <c r="I47" s="16">
        <v>65794872</v>
      </c>
      <c r="K47" s="29" t="str">
        <f t="shared" si="0"/>
        <v>Спир</v>
      </c>
      <c r="L47" s="29" t="s">
        <v>499</v>
      </c>
    </row>
    <row r="48" spans="1:12">
      <c r="A48">
        <v>7289006</v>
      </c>
      <c r="B48" t="s">
        <v>2848</v>
      </c>
      <c r="C48" t="s">
        <v>135</v>
      </c>
      <c r="D48" t="s">
        <v>136</v>
      </c>
      <c r="E48">
        <v>45285</v>
      </c>
      <c r="F48" t="s">
        <v>63</v>
      </c>
      <c r="G48" s="16">
        <v>200</v>
      </c>
      <c r="H48" s="16">
        <v>3463111</v>
      </c>
      <c r="I48" s="16">
        <v>69262220</v>
      </c>
      <c r="K48" s="29" t="str">
        <f t="shared" si="0"/>
        <v>Спир</v>
      </c>
      <c r="L48" s="29" t="s">
        <v>499</v>
      </c>
    </row>
    <row r="49" spans="1:12">
      <c r="A49">
        <v>7289005</v>
      </c>
      <c r="B49" t="s">
        <v>2848</v>
      </c>
      <c r="C49" t="s">
        <v>101</v>
      </c>
      <c r="D49" t="s">
        <v>102</v>
      </c>
      <c r="E49">
        <v>45285</v>
      </c>
      <c r="F49" t="s">
        <v>63</v>
      </c>
      <c r="G49" s="16">
        <v>10</v>
      </c>
      <c r="H49" s="16">
        <v>3463222</v>
      </c>
      <c r="I49" s="16">
        <v>3463222</v>
      </c>
      <c r="K49" s="29" t="str">
        <f t="shared" si="0"/>
        <v>Спир</v>
      </c>
      <c r="L49" s="29" t="s">
        <v>499</v>
      </c>
    </row>
    <row r="50" spans="1:12">
      <c r="A50">
        <v>7287485</v>
      </c>
      <c r="B50" t="s">
        <v>2850</v>
      </c>
      <c r="C50" t="s">
        <v>302</v>
      </c>
      <c r="D50" t="s">
        <v>309</v>
      </c>
      <c r="E50">
        <v>45433</v>
      </c>
      <c r="F50" t="s">
        <v>64</v>
      </c>
      <c r="G50" s="16">
        <v>200</v>
      </c>
      <c r="H50" s="16">
        <v>4491200</v>
      </c>
      <c r="I50" s="16">
        <v>89824000</v>
      </c>
      <c r="K50" s="29" t="str">
        <f t="shared" si="0"/>
        <v>Спир</v>
      </c>
      <c r="L50" s="29" t="s">
        <v>499</v>
      </c>
    </row>
    <row r="51" spans="1:12">
      <c r="A51">
        <v>7287484</v>
      </c>
      <c r="B51" t="s">
        <v>2850</v>
      </c>
      <c r="C51" t="s">
        <v>106</v>
      </c>
      <c r="D51" t="s">
        <v>107</v>
      </c>
      <c r="E51">
        <v>45433</v>
      </c>
      <c r="F51" t="s">
        <v>64</v>
      </c>
      <c r="G51" s="16">
        <v>50</v>
      </c>
      <c r="H51" s="16">
        <v>4491200</v>
      </c>
      <c r="I51" s="16">
        <v>22456000</v>
      </c>
      <c r="K51" s="29" t="str">
        <f t="shared" si="0"/>
        <v>Спир</v>
      </c>
      <c r="L51" s="29" t="s">
        <v>499</v>
      </c>
    </row>
    <row r="52" spans="1:12">
      <c r="A52">
        <v>7287128</v>
      </c>
      <c r="B52" t="s">
        <v>2850</v>
      </c>
      <c r="C52" t="s">
        <v>103</v>
      </c>
      <c r="D52" t="s">
        <v>104</v>
      </c>
      <c r="E52">
        <v>401598</v>
      </c>
      <c r="F52" t="s">
        <v>2210</v>
      </c>
      <c r="G52" s="16">
        <v>2000</v>
      </c>
      <c r="H52" s="16">
        <v>137362000</v>
      </c>
      <c r="I52" s="16">
        <v>686810000</v>
      </c>
      <c r="K52" s="29" t="str">
        <f t="shared" si="0"/>
        <v>Спир</v>
      </c>
      <c r="L52" s="29" t="s">
        <v>499</v>
      </c>
    </row>
    <row r="53" spans="1:12">
      <c r="A53">
        <v>7287127</v>
      </c>
      <c r="B53" t="s">
        <v>2850</v>
      </c>
      <c r="C53" t="s">
        <v>143</v>
      </c>
      <c r="D53" t="s">
        <v>144</v>
      </c>
      <c r="E53">
        <v>401596</v>
      </c>
      <c r="F53" t="s">
        <v>2206</v>
      </c>
      <c r="G53" s="16">
        <v>1600</v>
      </c>
      <c r="H53" s="16">
        <v>136962000</v>
      </c>
      <c r="I53" s="16">
        <v>54784800</v>
      </c>
      <c r="K53" s="29" t="str">
        <f t="shared" si="0"/>
        <v>Спир</v>
      </c>
      <c r="L53" s="29" t="s">
        <v>499</v>
      </c>
    </row>
    <row r="54" spans="1:12">
      <c r="A54">
        <v>7285718</v>
      </c>
      <c r="B54" t="s">
        <v>2850</v>
      </c>
      <c r="C54" t="s">
        <v>97</v>
      </c>
      <c r="D54" t="s">
        <v>98</v>
      </c>
      <c r="E54">
        <v>45433</v>
      </c>
      <c r="F54" t="s">
        <v>64</v>
      </c>
      <c r="G54" s="16">
        <v>90</v>
      </c>
      <c r="H54" s="16">
        <v>4492000</v>
      </c>
      <c r="I54" s="16">
        <v>40428000</v>
      </c>
      <c r="K54" s="29" t="str">
        <f t="shared" si="0"/>
        <v>Спир</v>
      </c>
      <c r="L54" s="29" t="s">
        <v>499</v>
      </c>
    </row>
    <row r="55" spans="1:12">
      <c r="A55">
        <v>7285697</v>
      </c>
      <c r="B55" t="s">
        <v>2850</v>
      </c>
      <c r="C55" t="s">
        <v>82</v>
      </c>
      <c r="D55" t="s">
        <v>83</v>
      </c>
      <c r="E55">
        <v>45285</v>
      </c>
      <c r="F55" t="s">
        <v>63</v>
      </c>
      <c r="G55" s="16">
        <v>250</v>
      </c>
      <c r="H55" s="16">
        <v>3448999</v>
      </c>
      <c r="I55" s="16">
        <v>86224975</v>
      </c>
      <c r="K55" s="29" t="str">
        <f t="shared" si="0"/>
        <v>Спир</v>
      </c>
      <c r="L55" s="29" t="s">
        <v>499</v>
      </c>
    </row>
    <row r="56" spans="1:12">
      <c r="A56">
        <v>7285696</v>
      </c>
      <c r="B56" t="s">
        <v>2850</v>
      </c>
      <c r="C56" t="s">
        <v>323</v>
      </c>
      <c r="D56" t="s">
        <v>324</v>
      </c>
      <c r="E56">
        <v>45285</v>
      </c>
      <c r="F56" t="s">
        <v>63</v>
      </c>
      <c r="G56" s="16">
        <v>150</v>
      </c>
      <c r="H56" s="16">
        <v>3450000</v>
      </c>
      <c r="I56" s="16">
        <v>51750000</v>
      </c>
      <c r="K56" s="29" t="str">
        <f t="shared" si="0"/>
        <v>Спир</v>
      </c>
      <c r="L56" s="29" t="s">
        <v>499</v>
      </c>
    </row>
    <row r="57" spans="1:12">
      <c r="A57">
        <v>7285116</v>
      </c>
      <c r="B57" t="s">
        <v>2851</v>
      </c>
      <c r="C57" t="s">
        <v>407</v>
      </c>
      <c r="D57" t="s">
        <v>408</v>
      </c>
      <c r="E57">
        <v>45433</v>
      </c>
      <c r="F57" t="s">
        <v>64</v>
      </c>
      <c r="G57" s="16">
        <v>10</v>
      </c>
      <c r="H57" s="16">
        <v>4491200</v>
      </c>
      <c r="I57" s="16">
        <v>4491200</v>
      </c>
      <c r="K57" s="29" t="str">
        <f t="shared" si="0"/>
        <v>Спир</v>
      </c>
      <c r="L57" s="29" t="s">
        <v>499</v>
      </c>
    </row>
    <row r="58" spans="1:12">
      <c r="A58">
        <v>7284664</v>
      </c>
      <c r="B58" t="s">
        <v>2851</v>
      </c>
      <c r="C58" t="s">
        <v>103</v>
      </c>
      <c r="D58" t="s">
        <v>104</v>
      </c>
      <c r="E58">
        <v>401598</v>
      </c>
      <c r="F58" t="s">
        <v>2210</v>
      </c>
      <c r="G58" s="16">
        <v>1200</v>
      </c>
      <c r="H58" s="16">
        <v>137362000</v>
      </c>
      <c r="I58" s="16">
        <v>412086000</v>
      </c>
      <c r="K58" s="29" t="str">
        <f t="shared" si="0"/>
        <v>Спир</v>
      </c>
      <c r="L58" s="29" t="s">
        <v>499</v>
      </c>
    </row>
    <row r="59" spans="1:12">
      <c r="A59">
        <v>7284663</v>
      </c>
      <c r="B59" t="s">
        <v>2851</v>
      </c>
      <c r="C59" t="s">
        <v>143</v>
      </c>
      <c r="D59" t="s">
        <v>144</v>
      </c>
      <c r="E59">
        <v>401599</v>
      </c>
      <c r="F59" t="s">
        <v>2208</v>
      </c>
      <c r="G59" s="16">
        <v>1600</v>
      </c>
      <c r="H59" s="16">
        <v>137362000</v>
      </c>
      <c r="I59" s="16">
        <v>54944800</v>
      </c>
      <c r="K59" s="29" t="str">
        <f t="shared" si="0"/>
        <v>Спир</v>
      </c>
      <c r="L59" s="29" t="s">
        <v>499</v>
      </c>
    </row>
    <row r="60" spans="1:12">
      <c r="A60">
        <v>7284662</v>
      </c>
      <c r="B60" t="s">
        <v>2851</v>
      </c>
      <c r="C60" t="s">
        <v>87</v>
      </c>
      <c r="D60" t="s">
        <v>88</v>
      </c>
      <c r="E60">
        <v>401596</v>
      </c>
      <c r="F60" t="s">
        <v>2206</v>
      </c>
      <c r="G60" s="16">
        <v>18400</v>
      </c>
      <c r="H60" s="16">
        <v>136960000</v>
      </c>
      <c r="I60" s="16">
        <v>630016000</v>
      </c>
      <c r="K60" s="29" t="str">
        <f t="shared" si="0"/>
        <v>Спир</v>
      </c>
      <c r="L60" s="29" t="s">
        <v>499</v>
      </c>
    </row>
    <row r="61" spans="1:12">
      <c r="A61">
        <v>7284661</v>
      </c>
      <c r="B61" t="s">
        <v>2851</v>
      </c>
      <c r="C61" t="s">
        <v>198</v>
      </c>
      <c r="D61" t="s">
        <v>199</v>
      </c>
      <c r="E61">
        <v>401596</v>
      </c>
      <c r="F61" t="s">
        <v>2206</v>
      </c>
      <c r="G61" s="16">
        <v>3200</v>
      </c>
      <c r="H61" s="16">
        <v>136960001</v>
      </c>
      <c r="I61" s="16">
        <v>109568000.8</v>
      </c>
      <c r="K61" s="29" t="str">
        <f t="shared" si="0"/>
        <v>Спир</v>
      </c>
      <c r="L61" s="29" t="s">
        <v>499</v>
      </c>
    </row>
    <row r="62" spans="1:12">
      <c r="A62">
        <v>7284660</v>
      </c>
      <c r="B62" t="s">
        <v>2851</v>
      </c>
      <c r="C62" t="s">
        <v>425</v>
      </c>
      <c r="D62" t="s">
        <v>426</v>
      </c>
      <c r="E62">
        <v>401597</v>
      </c>
      <c r="F62" t="s">
        <v>2207</v>
      </c>
      <c r="G62" s="16">
        <v>800</v>
      </c>
      <c r="H62" s="16">
        <v>136962000</v>
      </c>
      <c r="I62" s="16">
        <v>273924000</v>
      </c>
      <c r="K62" s="29" t="str">
        <f t="shared" si="0"/>
        <v>Спир</v>
      </c>
      <c r="L62" s="29" t="s">
        <v>499</v>
      </c>
    </row>
    <row r="63" spans="1:12">
      <c r="A63">
        <v>7282365</v>
      </c>
      <c r="B63" t="s">
        <v>2851</v>
      </c>
      <c r="C63" t="s">
        <v>1589</v>
      </c>
      <c r="D63" t="s">
        <v>1590</v>
      </c>
      <c r="E63">
        <v>45285</v>
      </c>
      <c r="F63" t="s">
        <v>63</v>
      </c>
      <c r="G63" s="16">
        <v>280</v>
      </c>
      <c r="H63" s="16">
        <v>3436111</v>
      </c>
      <c r="I63" s="16">
        <v>96211108</v>
      </c>
      <c r="K63" s="29" t="str">
        <f t="shared" si="0"/>
        <v>Спир</v>
      </c>
      <c r="L63" s="29" t="s">
        <v>499</v>
      </c>
    </row>
    <row r="64" spans="1:12">
      <c r="A64">
        <v>7282364</v>
      </c>
      <c r="B64" t="s">
        <v>2851</v>
      </c>
      <c r="C64" t="s">
        <v>1582</v>
      </c>
      <c r="D64" t="s">
        <v>1583</v>
      </c>
      <c r="E64">
        <v>45285</v>
      </c>
      <c r="F64" t="s">
        <v>63</v>
      </c>
      <c r="G64" s="16">
        <v>120</v>
      </c>
      <c r="H64" s="16">
        <v>3441888</v>
      </c>
      <c r="I64" s="16">
        <v>41302656</v>
      </c>
      <c r="K64" s="29" t="str">
        <f t="shared" si="0"/>
        <v>Спир</v>
      </c>
      <c r="L64" s="29" t="s">
        <v>499</v>
      </c>
    </row>
    <row r="65" spans="1:12">
      <c r="A65">
        <v>7281227</v>
      </c>
      <c r="B65" t="s">
        <v>2852</v>
      </c>
      <c r="C65" t="s">
        <v>143</v>
      </c>
      <c r="D65" t="s">
        <v>144</v>
      </c>
      <c r="E65">
        <v>401599</v>
      </c>
      <c r="F65" t="s">
        <v>2208</v>
      </c>
      <c r="G65" s="16">
        <v>1600</v>
      </c>
      <c r="H65" s="16">
        <v>137362999</v>
      </c>
      <c r="I65" s="16">
        <v>54945199.600000001</v>
      </c>
      <c r="K65" s="29" t="str">
        <f t="shared" si="0"/>
        <v>Спир</v>
      </c>
      <c r="L65" s="29" t="s">
        <v>499</v>
      </c>
    </row>
    <row r="66" spans="1:12">
      <c r="A66">
        <v>7281226</v>
      </c>
      <c r="B66" t="s">
        <v>2852</v>
      </c>
      <c r="C66" t="s">
        <v>425</v>
      </c>
      <c r="D66" t="s">
        <v>426</v>
      </c>
      <c r="E66">
        <v>401597</v>
      </c>
      <c r="F66" t="s">
        <v>2207</v>
      </c>
      <c r="G66" s="16">
        <v>2000</v>
      </c>
      <c r="H66" s="16">
        <v>136962571</v>
      </c>
      <c r="I66" s="16">
        <v>684812855</v>
      </c>
      <c r="K66" s="29" t="str">
        <f t="shared" si="0"/>
        <v>Спир</v>
      </c>
      <c r="L66" s="29" t="s">
        <v>499</v>
      </c>
    </row>
    <row r="67" spans="1:12">
      <c r="A67">
        <v>7279727</v>
      </c>
      <c r="B67" t="s">
        <v>2852</v>
      </c>
      <c r="C67" t="s">
        <v>117</v>
      </c>
      <c r="D67" t="s">
        <v>118</v>
      </c>
      <c r="E67">
        <v>45285</v>
      </c>
      <c r="F67" t="s">
        <v>63</v>
      </c>
      <c r="G67" s="16">
        <v>100</v>
      </c>
      <c r="H67" s="16">
        <v>3429571</v>
      </c>
      <c r="I67" s="16">
        <v>34295710</v>
      </c>
      <c r="K67" s="29" t="str">
        <f t="shared" si="0"/>
        <v>Спир</v>
      </c>
      <c r="L67" s="29" t="s">
        <v>499</v>
      </c>
    </row>
    <row r="68" spans="1:12">
      <c r="A68">
        <v>7279324</v>
      </c>
      <c r="B68" t="s">
        <v>2853</v>
      </c>
      <c r="C68" t="s">
        <v>425</v>
      </c>
      <c r="D68" t="s">
        <v>426</v>
      </c>
      <c r="E68">
        <v>401597</v>
      </c>
      <c r="F68" t="s">
        <v>2207</v>
      </c>
      <c r="G68" s="16">
        <v>400</v>
      </c>
      <c r="H68" s="16">
        <v>136962000</v>
      </c>
      <c r="I68" s="16">
        <v>136962000</v>
      </c>
      <c r="K68" s="29" t="str">
        <f t="shared" si="0"/>
        <v>Спир</v>
      </c>
      <c r="L68" s="29" t="s">
        <v>499</v>
      </c>
    </row>
    <row r="69" spans="1:12">
      <c r="A69">
        <v>7279323</v>
      </c>
      <c r="B69" t="s">
        <v>2853</v>
      </c>
      <c r="C69" t="s">
        <v>425</v>
      </c>
      <c r="D69" t="s">
        <v>426</v>
      </c>
      <c r="E69">
        <v>401597</v>
      </c>
      <c r="F69" t="s">
        <v>2207</v>
      </c>
      <c r="G69" s="16">
        <v>1200</v>
      </c>
      <c r="H69" s="16">
        <v>136963000</v>
      </c>
      <c r="I69" s="16">
        <v>410889000</v>
      </c>
      <c r="K69" s="29" t="str">
        <f t="shared" ref="K69:K132" si="1">LEFT(F69,4)</f>
        <v>Спир</v>
      </c>
      <c r="L69" s="29" t="s">
        <v>499</v>
      </c>
    </row>
    <row r="70" spans="1:12">
      <c r="A70">
        <v>7279088</v>
      </c>
      <c r="B70" t="s">
        <v>2853</v>
      </c>
      <c r="C70" t="s">
        <v>2854</v>
      </c>
      <c r="D70" t="s">
        <v>2855</v>
      </c>
      <c r="E70">
        <v>45433</v>
      </c>
      <c r="F70" t="s">
        <v>64</v>
      </c>
      <c r="G70" s="16">
        <v>130</v>
      </c>
      <c r="H70" s="16">
        <v>4491200</v>
      </c>
      <c r="I70" s="16">
        <v>58385600</v>
      </c>
      <c r="K70" s="29" t="str">
        <f t="shared" si="1"/>
        <v>Спир</v>
      </c>
      <c r="L70" s="29" t="s">
        <v>499</v>
      </c>
    </row>
    <row r="71" spans="1:12">
      <c r="A71">
        <v>7279072</v>
      </c>
      <c r="B71" t="s">
        <v>2853</v>
      </c>
      <c r="C71" t="s">
        <v>117</v>
      </c>
      <c r="D71" t="s">
        <v>118</v>
      </c>
      <c r="E71">
        <v>45285</v>
      </c>
      <c r="F71" t="s">
        <v>63</v>
      </c>
      <c r="G71" s="16">
        <v>400</v>
      </c>
      <c r="H71" s="16">
        <v>3428000</v>
      </c>
      <c r="I71" s="16">
        <v>137120000</v>
      </c>
      <c r="K71" s="29" t="str">
        <f t="shared" si="1"/>
        <v>Спир</v>
      </c>
      <c r="L71" s="29" t="s">
        <v>499</v>
      </c>
    </row>
    <row r="72" spans="1:12">
      <c r="A72">
        <v>7278742</v>
      </c>
      <c r="B72" t="s">
        <v>2853</v>
      </c>
      <c r="C72" t="s">
        <v>176</v>
      </c>
      <c r="D72" t="s">
        <v>177</v>
      </c>
      <c r="E72">
        <v>401597</v>
      </c>
      <c r="F72" t="s">
        <v>2207</v>
      </c>
      <c r="G72" s="16">
        <v>400</v>
      </c>
      <c r="H72" s="16">
        <v>137000000</v>
      </c>
      <c r="I72" s="16">
        <v>137000000</v>
      </c>
      <c r="K72" s="29" t="str">
        <f t="shared" si="1"/>
        <v>Спир</v>
      </c>
      <c r="L72" s="29" t="s">
        <v>499</v>
      </c>
    </row>
    <row r="73" spans="1:12">
      <c r="A73">
        <v>7276663</v>
      </c>
      <c r="B73" t="s">
        <v>2856</v>
      </c>
      <c r="C73" t="s">
        <v>2663</v>
      </c>
      <c r="D73" t="s">
        <v>2844</v>
      </c>
      <c r="E73">
        <v>45433</v>
      </c>
      <c r="F73" t="s">
        <v>64</v>
      </c>
      <c r="G73" s="16">
        <v>200</v>
      </c>
      <c r="H73" s="16">
        <v>4491200</v>
      </c>
      <c r="I73" s="16">
        <v>89824000</v>
      </c>
      <c r="K73" s="29" t="str">
        <f t="shared" si="1"/>
        <v>Спир</v>
      </c>
      <c r="L73" s="29" t="s">
        <v>499</v>
      </c>
    </row>
    <row r="74" spans="1:12">
      <c r="A74">
        <v>7276310</v>
      </c>
      <c r="B74" t="s">
        <v>2856</v>
      </c>
      <c r="C74" t="s">
        <v>103</v>
      </c>
      <c r="D74" t="s">
        <v>104</v>
      </c>
      <c r="E74">
        <v>401598</v>
      </c>
      <c r="F74" t="s">
        <v>2210</v>
      </c>
      <c r="G74" s="16">
        <v>1600</v>
      </c>
      <c r="H74" s="16">
        <v>137362000</v>
      </c>
      <c r="I74" s="16">
        <v>549448000</v>
      </c>
      <c r="K74" s="29" t="str">
        <f t="shared" si="1"/>
        <v>Спир</v>
      </c>
      <c r="L74" s="29" t="s">
        <v>499</v>
      </c>
    </row>
    <row r="75" spans="1:12">
      <c r="A75">
        <v>7276309</v>
      </c>
      <c r="B75" t="s">
        <v>2856</v>
      </c>
      <c r="C75" t="s">
        <v>176</v>
      </c>
      <c r="D75" t="s">
        <v>177</v>
      </c>
      <c r="E75">
        <v>401597</v>
      </c>
      <c r="F75" t="s">
        <v>2207</v>
      </c>
      <c r="G75" s="16">
        <v>400</v>
      </c>
      <c r="H75" s="16">
        <v>136999999</v>
      </c>
      <c r="I75" s="16">
        <v>136999999</v>
      </c>
      <c r="K75" s="29" t="str">
        <f t="shared" si="1"/>
        <v>Спир</v>
      </c>
      <c r="L75" s="29" t="s">
        <v>499</v>
      </c>
    </row>
    <row r="76" spans="1:12">
      <c r="A76">
        <v>7275325</v>
      </c>
      <c r="B76" t="s">
        <v>2856</v>
      </c>
      <c r="C76" t="s">
        <v>174</v>
      </c>
      <c r="D76" t="s">
        <v>175</v>
      </c>
      <c r="E76">
        <v>45285</v>
      </c>
      <c r="F76" t="s">
        <v>63</v>
      </c>
      <c r="G76" s="16">
        <v>140</v>
      </c>
      <c r="H76" s="16">
        <v>3434571</v>
      </c>
      <c r="I76" s="16">
        <v>48083994</v>
      </c>
      <c r="K76" s="29" t="str">
        <f t="shared" si="1"/>
        <v>Спир</v>
      </c>
      <c r="L76" s="29" t="s">
        <v>499</v>
      </c>
    </row>
    <row r="77" spans="1:12">
      <c r="A77">
        <v>7274756</v>
      </c>
      <c r="B77" t="s">
        <v>2857</v>
      </c>
      <c r="C77" t="s">
        <v>417</v>
      </c>
      <c r="D77" t="s">
        <v>418</v>
      </c>
      <c r="E77">
        <v>45433</v>
      </c>
      <c r="F77" t="s">
        <v>64</v>
      </c>
      <c r="G77" s="16">
        <v>300</v>
      </c>
      <c r="H77" s="16">
        <v>4491200</v>
      </c>
      <c r="I77" s="16">
        <v>134736000</v>
      </c>
      <c r="K77" s="29" t="str">
        <f t="shared" si="1"/>
        <v>Спир</v>
      </c>
      <c r="L77" s="29" t="s">
        <v>499</v>
      </c>
    </row>
    <row r="78" spans="1:12">
      <c r="A78">
        <v>7274755</v>
      </c>
      <c r="B78" t="s">
        <v>2857</v>
      </c>
      <c r="C78" t="s">
        <v>1610</v>
      </c>
      <c r="D78" t="s">
        <v>1611</v>
      </c>
      <c r="E78">
        <v>45433</v>
      </c>
      <c r="F78" t="s">
        <v>64</v>
      </c>
      <c r="G78" s="16">
        <v>100</v>
      </c>
      <c r="H78" s="16">
        <v>4491200</v>
      </c>
      <c r="I78" s="16">
        <v>44912000</v>
      </c>
      <c r="K78" s="29" t="str">
        <f t="shared" si="1"/>
        <v>Спир</v>
      </c>
      <c r="L78" s="29" t="s">
        <v>499</v>
      </c>
    </row>
    <row r="79" spans="1:12">
      <c r="A79">
        <v>7274429</v>
      </c>
      <c r="B79" t="s">
        <v>2857</v>
      </c>
      <c r="C79" t="s">
        <v>80</v>
      </c>
      <c r="D79" t="s">
        <v>81</v>
      </c>
      <c r="E79">
        <v>401597</v>
      </c>
      <c r="F79" t="s">
        <v>2207</v>
      </c>
      <c r="G79" s="16">
        <v>1600</v>
      </c>
      <c r="H79" s="16">
        <v>136961111</v>
      </c>
      <c r="I79" s="16">
        <v>547844444</v>
      </c>
      <c r="K79" s="29" t="str">
        <f t="shared" si="1"/>
        <v>Спир</v>
      </c>
      <c r="L79" s="29" t="s">
        <v>499</v>
      </c>
    </row>
    <row r="80" spans="1:12">
      <c r="A80">
        <v>7273428</v>
      </c>
      <c r="B80" t="s">
        <v>2857</v>
      </c>
      <c r="C80" t="s">
        <v>174</v>
      </c>
      <c r="D80" t="s">
        <v>175</v>
      </c>
      <c r="E80">
        <v>45285</v>
      </c>
      <c r="F80" t="s">
        <v>63</v>
      </c>
      <c r="G80" s="16">
        <v>60</v>
      </c>
      <c r="H80" s="16">
        <v>3453788</v>
      </c>
      <c r="I80" s="16">
        <v>20722728</v>
      </c>
      <c r="K80" s="29" t="str">
        <f t="shared" si="1"/>
        <v>Спир</v>
      </c>
      <c r="L80" s="29" t="s">
        <v>499</v>
      </c>
    </row>
    <row r="81" spans="1:12">
      <c r="A81">
        <v>7273427</v>
      </c>
      <c r="B81" t="s">
        <v>2857</v>
      </c>
      <c r="C81" t="s">
        <v>225</v>
      </c>
      <c r="D81" t="s">
        <v>226</v>
      </c>
      <c r="E81">
        <v>45285</v>
      </c>
      <c r="F81" t="s">
        <v>63</v>
      </c>
      <c r="G81" s="16">
        <v>140</v>
      </c>
      <c r="H81" s="16">
        <v>3462000</v>
      </c>
      <c r="I81" s="16">
        <v>48468000</v>
      </c>
      <c r="K81" s="29" t="str">
        <f t="shared" si="1"/>
        <v>Спир</v>
      </c>
      <c r="L81" s="29" t="s">
        <v>499</v>
      </c>
    </row>
    <row r="82" spans="1:12">
      <c r="A82">
        <v>7273426</v>
      </c>
      <c r="B82" t="s">
        <v>2857</v>
      </c>
      <c r="C82" t="s">
        <v>204</v>
      </c>
      <c r="D82" t="s">
        <v>205</v>
      </c>
      <c r="E82">
        <v>45285</v>
      </c>
      <c r="F82" t="s">
        <v>63</v>
      </c>
      <c r="G82" s="16">
        <v>200</v>
      </c>
      <c r="H82" s="16">
        <v>3480000</v>
      </c>
      <c r="I82" s="16">
        <v>69600000</v>
      </c>
      <c r="K82" s="29" t="str">
        <f t="shared" si="1"/>
        <v>Спир</v>
      </c>
      <c r="L82" s="29" t="s">
        <v>499</v>
      </c>
    </row>
    <row r="83" spans="1:12">
      <c r="A83">
        <v>7272420</v>
      </c>
      <c r="B83" t="s">
        <v>2858</v>
      </c>
      <c r="C83" t="s">
        <v>103</v>
      </c>
      <c r="D83" t="s">
        <v>104</v>
      </c>
      <c r="E83">
        <v>401598</v>
      </c>
      <c r="F83" t="s">
        <v>2210</v>
      </c>
      <c r="G83" s="16">
        <v>1600</v>
      </c>
      <c r="H83" s="16">
        <v>137360666</v>
      </c>
      <c r="I83" s="16">
        <v>549442664</v>
      </c>
      <c r="K83" s="29" t="str">
        <f t="shared" si="1"/>
        <v>Спир</v>
      </c>
      <c r="L83" s="29" t="s">
        <v>499</v>
      </c>
    </row>
    <row r="84" spans="1:12">
      <c r="A84">
        <v>7272419</v>
      </c>
      <c r="B84" t="s">
        <v>2858</v>
      </c>
      <c r="C84" t="s">
        <v>80</v>
      </c>
      <c r="D84" t="s">
        <v>81</v>
      </c>
      <c r="E84">
        <v>401597</v>
      </c>
      <c r="F84" t="s">
        <v>2207</v>
      </c>
      <c r="G84" s="16">
        <v>400</v>
      </c>
      <c r="H84" s="16">
        <v>136961000</v>
      </c>
      <c r="I84" s="16">
        <v>136961000</v>
      </c>
      <c r="K84" s="29" t="str">
        <f t="shared" si="1"/>
        <v>Спир</v>
      </c>
      <c r="L84" s="29" t="s">
        <v>499</v>
      </c>
    </row>
    <row r="85" spans="1:12">
      <c r="A85">
        <v>7271412</v>
      </c>
      <c r="B85" t="s">
        <v>2858</v>
      </c>
      <c r="C85" t="s">
        <v>225</v>
      </c>
      <c r="D85" t="s">
        <v>226</v>
      </c>
      <c r="E85">
        <v>45285</v>
      </c>
      <c r="F85" t="s">
        <v>63</v>
      </c>
      <c r="G85" s="16">
        <v>50</v>
      </c>
      <c r="H85" s="16">
        <v>3451000</v>
      </c>
      <c r="I85" s="16">
        <v>17255000</v>
      </c>
      <c r="K85" s="29" t="str">
        <f t="shared" si="1"/>
        <v>Спир</v>
      </c>
      <c r="L85" s="29" t="s">
        <v>499</v>
      </c>
    </row>
    <row r="86" spans="1:12">
      <c r="A86">
        <v>7271411</v>
      </c>
      <c r="B86" t="s">
        <v>2858</v>
      </c>
      <c r="C86" t="s">
        <v>261</v>
      </c>
      <c r="D86" t="s">
        <v>262</v>
      </c>
      <c r="E86">
        <v>45285</v>
      </c>
      <c r="F86" t="s">
        <v>63</v>
      </c>
      <c r="G86" s="16">
        <v>300</v>
      </c>
      <c r="H86" s="16">
        <v>3451999</v>
      </c>
      <c r="I86" s="16">
        <v>103559970</v>
      </c>
      <c r="K86" s="29" t="str">
        <f t="shared" si="1"/>
        <v>Спир</v>
      </c>
      <c r="L86" s="29" t="s">
        <v>499</v>
      </c>
    </row>
    <row r="87" spans="1:12">
      <c r="A87">
        <v>7271410</v>
      </c>
      <c r="B87" t="s">
        <v>2858</v>
      </c>
      <c r="C87" t="s">
        <v>325</v>
      </c>
      <c r="D87" t="s">
        <v>269</v>
      </c>
      <c r="E87">
        <v>45285</v>
      </c>
      <c r="F87" t="s">
        <v>63</v>
      </c>
      <c r="G87" s="16">
        <v>50</v>
      </c>
      <c r="H87" s="16">
        <v>3470999</v>
      </c>
      <c r="I87" s="16">
        <v>17354995</v>
      </c>
      <c r="K87" s="29" t="str">
        <f t="shared" si="1"/>
        <v>Спир</v>
      </c>
      <c r="L87" s="29" t="s">
        <v>499</v>
      </c>
    </row>
    <row r="88" spans="1:12">
      <c r="A88">
        <v>7271005</v>
      </c>
      <c r="B88" t="s">
        <v>2859</v>
      </c>
      <c r="C88" t="s">
        <v>103</v>
      </c>
      <c r="D88" t="s">
        <v>104</v>
      </c>
      <c r="E88">
        <v>401598</v>
      </c>
      <c r="F88" t="s">
        <v>2210</v>
      </c>
      <c r="G88" s="16">
        <v>800</v>
      </c>
      <c r="H88" s="16">
        <v>137362000</v>
      </c>
      <c r="I88" s="16">
        <v>274724000</v>
      </c>
      <c r="K88" s="29" t="str">
        <f t="shared" si="1"/>
        <v>Спир</v>
      </c>
      <c r="L88" s="29" t="s">
        <v>499</v>
      </c>
    </row>
    <row r="89" spans="1:12">
      <c r="A89">
        <v>7271002</v>
      </c>
      <c r="B89" t="s">
        <v>2859</v>
      </c>
      <c r="C89" t="s">
        <v>80</v>
      </c>
      <c r="D89" t="s">
        <v>81</v>
      </c>
      <c r="E89">
        <v>401597</v>
      </c>
      <c r="F89" t="s">
        <v>2207</v>
      </c>
      <c r="G89" s="16">
        <v>1200</v>
      </c>
      <c r="H89" s="16">
        <v>136962000</v>
      </c>
      <c r="I89" s="16">
        <v>410886000</v>
      </c>
      <c r="K89" s="29" t="str">
        <f t="shared" si="1"/>
        <v>Спир</v>
      </c>
      <c r="L89" s="29" t="s">
        <v>499</v>
      </c>
    </row>
    <row r="90" spans="1:12">
      <c r="A90">
        <v>7270730</v>
      </c>
      <c r="B90" t="s">
        <v>2859</v>
      </c>
      <c r="C90" t="s">
        <v>210</v>
      </c>
      <c r="D90" t="s">
        <v>211</v>
      </c>
      <c r="E90">
        <v>45433</v>
      </c>
      <c r="F90" t="s">
        <v>64</v>
      </c>
      <c r="G90" s="16">
        <v>180</v>
      </c>
      <c r="H90" s="16">
        <v>4491200</v>
      </c>
      <c r="I90" s="16">
        <v>80841600</v>
      </c>
      <c r="K90" s="29" t="str">
        <f t="shared" si="1"/>
        <v>Спир</v>
      </c>
      <c r="L90" s="29" t="s">
        <v>499</v>
      </c>
    </row>
    <row r="91" spans="1:12">
      <c r="A91">
        <v>7270729</v>
      </c>
      <c r="B91" t="s">
        <v>2859</v>
      </c>
      <c r="C91" t="s">
        <v>2860</v>
      </c>
      <c r="D91" t="s">
        <v>2861</v>
      </c>
      <c r="E91">
        <v>45433</v>
      </c>
      <c r="F91" t="s">
        <v>64</v>
      </c>
      <c r="G91" s="16">
        <v>30</v>
      </c>
      <c r="H91" s="16">
        <v>4491200</v>
      </c>
      <c r="I91" s="16">
        <v>13473600</v>
      </c>
      <c r="K91" s="29" t="str">
        <f t="shared" si="1"/>
        <v>Спир</v>
      </c>
      <c r="L91" s="29" t="s">
        <v>499</v>
      </c>
    </row>
    <row r="92" spans="1:12">
      <c r="A92">
        <v>7269352</v>
      </c>
      <c r="B92" t="s">
        <v>2859</v>
      </c>
      <c r="C92" t="s">
        <v>210</v>
      </c>
      <c r="D92" t="s">
        <v>211</v>
      </c>
      <c r="E92">
        <v>9945433</v>
      </c>
      <c r="F92" t="s">
        <v>284</v>
      </c>
      <c r="G92" s="16">
        <v>120</v>
      </c>
      <c r="H92" s="16">
        <v>4491202</v>
      </c>
      <c r="I92" s="16">
        <v>53894424</v>
      </c>
      <c r="K92" s="29" t="str">
        <f t="shared" si="1"/>
        <v>Спир</v>
      </c>
      <c r="L92" s="29" t="s">
        <v>499</v>
      </c>
    </row>
    <row r="93" spans="1:12">
      <c r="A93">
        <v>7269320</v>
      </c>
      <c r="B93" t="s">
        <v>2859</v>
      </c>
      <c r="C93" t="s">
        <v>82</v>
      </c>
      <c r="D93" t="s">
        <v>83</v>
      </c>
      <c r="E93">
        <v>45285</v>
      </c>
      <c r="F93" t="s">
        <v>63</v>
      </c>
      <c r="G93" s="16">
        <v>150</v>
      </c>
      <c r="H93" s="16">
        <v>3438571</v>
      </c>
      <c r="I93" s="16">
        <v>51578565</v>
      </c>
      <c r="K93" s="29" t="str">
        <f t="shared" si="1"/>
        <v>Спир</v>
      </c>
      <c r="L93" s="29" t="s">
        <v>499</v>
      </c>
    </row>
    <row r="94" spans="1:12">
      <c r="A94">
        <v>7269319</v>
      </c>
      <c r="B94" t="s">
        <v>2859</v>
      </c>
      <c r="C94" t="s">
        <v>319</v>
      </c>
      <c r="D94" t="s">
        <v>320</v>
      </c>
      <c r="E94">
        <v>45285</v>
      </c>
      <c r="F94" t="s">
        <v>63</v>
      </c>
      <c r="G94" s="16">
        <v>250</v>
      </c>
      <c r="H94" s="16">
        <v>3461008</v>
      </c>
      <c r="I94" s="16">
        <v>86525200</v>
      </c>
      <c r="K94" s="29" t="str">
        <f t="shared" si="1"/>
        <v>Спир</v>
      </c>
      <c r="L94" s="29" t="s">
        <v>499</v>
      </c>
    </row>
    <row r="95" spans="1:12">
      <c r="A95">
        <v>7269318</v>
      </c>
      <c r="B95" t="s">
        <v>2859</v>
      </c>
      <c r="C95" t="s">
        <v>82</v>
      </c>
      <c r="D95" t="s">
        <v>83</v>
      </c>
      <c r="E95">
        <v>9945285</v>
      </c>
      <c r="F95" t="s">
        <v>275</v>
      </c>
      <c r="G95" s="16">
        <v>450</v>
      </c>
      <c r="H95" s="16">
        <v>3428571</v>
      </c>
      <c r="I95" s="16">
        <v>154285695</v>
      </c>
      <c r="K95" s="29" t="str">
        <f t="shared" si="1"/>
        <v>Спир</v>
      </c>
      <c r="L95" s="29" t="s">
        <v>499</v>
      </c>
    </row>
    <row r="96" spans="1:12">
      <c r="A96">
        <v>7267700</v>
      </c>
      <c r="B96" t="s">
        <v>2862</v>
      </c>
      <c r="C96" t="s">
        <v>108</v>
      </c>
      <c r="D96" t="s">
        <v>109</v>
      </c>
      <c r="E96">
        <v>401599</v>
      </c>
      <c r="F96" t="s">
        <v>2208</v>
      </c>
      <c r="G96" s="16">
        <v>3200</v>
      </c>
      <c r="H96" s="16">
        <v>137360999</v>
      </c>
      <c r="I96" s="16">
        <v>109888799.2</v>
      </c>
      <c r="K96" s="29" t="str">
        <f t="shared" si="1"/>
        <v>Спир</v>
      </c>
      <c r="L96" s="29" t="s">
        <v>499</v>
      </c>
    </row>
    <row r="97" spans="1:12">
      <c r="A97">
        <v>7267698</v>
      </c>
      <c r="B97" t="s">
        <v>2862</v>
      </c>
      <c r="C97" t="s">
        <v>198</v>
      </c>
      <c r="D97" t="s">
        <v>199</v>
      </c>
      <c r="E97">
        <v>401596</v>
      </c>
      <c r="F97" t="s">
        <v>2206</v>
      </c>
      <c r="G97" s="16">
        <v>15200</v>
      </c>
      <c r="H97" s="16">
        <v>136960000</v>
      </c>
      <c r="I97" s="16">
        <v>520448000</v>
      </c>
      <c r="K97" s="29" t="str">
        <f t="shared" si="1"/>
        <v>Спир</v>
      </c>
      <c r="L97" s="29" t="s">
        <v>499</v>
      </c>
    </row>
    <row r="98" spans="1:12">
      <c r="A98">
        <v>7266654</v>
      </c>
      <c r="B98" t="s">
        <v>2862</v>
      </c>
      <c r="C98" t="s">
        <v>409</v>
      </c>
      <c r="D98" t="s">
        <v>410</v>
      </c>
      <c r="E98">
        <v>45433</v>
      </c>
      <c r="F98" t="s">
        <v>64</v>
      </c>
      <c r="G98" s="16">
        <v>20</v>
      </c>
      <c r="H98" s="16">
        <v>4491200</v>
      </c>
      <c r="I98" s="16">
        <v>8982400</v>
      </c>
      <c r="K98" s="29" t="str">
        <f t="shared" si="1"/>
        <v>Спир</v>
      </c>
      <c r="L98" s="29" t="s">
        <v>499</v>
      </c>
    </row>
    <row r="99" spans="1:12">
      <c r="A99">
        <v>7266614</v>
      </c>
      <c r="B99" t="s">
        <v>2862</v>
      </c>
      <c r="C99" t="s">
        <v>225</v>
      </c>
      <c r="D99" t="s">
        <v>226</v>
      </c>
      <c r="E99">
        <v>45285</v>
      </c>
      <c r="F99" t="s">
        <v>63</v>
      </c>
      <c r="G99" s="16">
        <v>110</v>
      </c>
      <c r="H99" s="16">
        <v>3450000</v>
      </c>
      <c r="I99" s="16">
        <v>37950000</v>
      </c>
      <c r="K99" s="29" t="str">
        <f t="shared" si="1"/>
        <v>Спир</v>
      </c>
      <c r="L99" s="29" t="s">
        <v>499</v>
      </c>
    </row>
    <row r="100" spans="1:12">
      <c r="A100">
        <v>7266613</v>
      </c>
      <c r="B100" t="s">
        <v>2862</v>
      </c>
      <c r="C100" t="s">
        <v>95</v>
      </c>
      <c r="D100" t="s">
        <v>96</v>
      </c>
      <c r="E100">
        <v>45285</v>
      </c>
      <c r="F100" t="s">
        <v>63</v>
      </c>
      <c r="G100" s="16">
        <v>290</v>
      </c>
      <c r="H100" s="16">
        <v>3453999</v>
      </c>
      <c r="I100" s="16">
        <v>100165971</v>
      </c>
      <c r="K100" s="29" t="str">
        <f t="shared" si="1"/>
        <v>Спир</v>
      </c>
      <c r="L100" s="29" t="s">
        <v>499</v>
      </c>
    </row>
    <row r="101" spans="1:12">
      <c r="A101">
        <v>7266181</v>
      </c>
      <c r="B101" t="s">
        <v>2863</v>
      </c>
      <c r="C101" t="s">
        <v>108</v>
      </c>
      <c r="D101" t="s">
        <v>109</v>
      </c>
      <c r="E101">
        <v>401599</v>
      </c>
      <c r="F101" t="s">
        <v>2208</v>
      </c>
      <c r="G101" s="16">
        <v>3200</v>
      </c>
      <c r="H101" s="16">
        <v>137361000</v>
      </c>
      <c r="I101" s="16">
        <v>109888800</v>
      </c>
      <c r="K101" s="29" t="str">
        <f t="shared" si="1"/>
        <v>Спир</v>
      </c>
      <c r="L101" s="29" t="s">
        <v>499</v>
      </c>
    </row>
    <row r="102" spans="1:12">
      <c r="A102">
        <v>7265484</v>
      </c>
      <c r="B102" t="s">
        <v>2863</v>
      </c>
      <c r="C102" t="s">
        <v>103</v>
      </c>
      <c r="D102" t="s">
        <v>104</v>
      </c>
      <c r="E102">
        <v>401598</v>
      </c>
      <c r="F102" t="s">
        <v>2210</v>
      </c>
      <c r="G102" s="16">
        <v>2000</v>
      </c>
      <c r="H102" s="16">
        <v>137362000</v>
      </c>
      <c r="I102" s="16">
        <v>686810000</v>
      </c>
      <c r="K102" s="29" t="str">
        <f t="shared" si="1"/>
        <v>Спир</v>
      </c>
      <c r="L102" s="29" t="s">
        <v>499</v>
      </c>
    </row>
    <row r="103" spans="1:12">
      <c r="A103">
        <v>7264484</v>
      </c>
      <c r="B103" t="s">
        <v>2863</v>
      </c>
      <c r="C103" t="s">
        <v>2864</v>
      </c>
      <c r="D103" t="s">
        <v>2865</v>
      </c>
      <c r="E103">
        <v>45433</v>
      </c>
      <c r="F103" t="s">
        <v>64</v>
      </c>
      <c r="G103" s="16">
        <v>20</v>
      </c>
      <c r="H103" s="16">
        <v>4491200</v>
      </c>
      <c r="I103" s="16">
        <v>8982400</v>
      </c>
      <c r="K103" s="29" t="str">
        <f t="shared" si="1"/>
        <v>Спир</v>
      </c>
      <c r="L103" s="29" t="s">
        <v>499</v>
      </c>
    </row>
    <row r="104" spans="1:12">
      <c r="A104">
        <v>7264465</v>
      </c>
      <c r="B104" t="s">
        <v>2863</v>
      </c>
      <c r="C104" t="s">
        <v>95</v>
      </c>
      <c r="D104" t="s">
        <v>96</v>
      </c>
      <c r="E104">
        <v>45285</v>
      </c>
      <c r="F104" t="s">
        <v>63</v>
      </c>
      <c r="G104" s="16">
        <v>50</v>
      </c>
      <c r="H104" s="16">
        <v>3434888</v>
      </c>
      <c r="I104" s="16">
        <v>17174440</v>
      </c>
      <c r="K104" s="29" t="str">
        <f t="shared" si="1"/>
        <v>Спир</v>
      </c>
      <c r="L104" s="29" t="s">
        <v>499</v>
      </c>
    </row>
    <row r="105" spans="1:12">
      <c r="A105">
        <v>7264464</v>
      </c>
      <c r="B105" t="s">
        <v>2863</v>
      </c>
      <c r="C105" t="s">
        <v>65</v>
      </c>
      <c r="D105" t="s">
        <v>66</v>
      </c>
      <c r="E105">
        <v>45285</v>
      </c>
      <c r="F105" t="s">
        <v>63</v>
      </c>
      <c r="G105" s="16">
        <v>100</v>
      </c>
      <c r="H105" s="16">
        <v>3434999</v>
      </c>
      <c r="I105" s="16">
        <v>34349990</v>
      </c>
      <c r="K105" s="29" t="str">
        <f t="shared" si="1"/>
        <v>Спир</v>
      </c>
      <c r="L105" s="29" t="s">
        <v>499</v>
      </c>
    </row>
    <row r="106" spans="1:12">
      <c r="A106">
        <v>7264463</v>
      </c>
      <c r="B106" t="s">
        <v>2863</v>
      </c>
      <c r="C106" t="s">
        <v>204</v>
      </c>
      <c r="D106" t="s">
        <v>205</v>
      </c>
      <c r="E106">
        <v>45285</v>
      </c>
      <c r="F106" t="s">
        <v>63</v>
      </c>
      <c r="G106" s="16">
        <v>200</v>
      </c>
      <c r="H106" s="16">
        <v>3450000</v>
      </c>
      <c r="I106" s="16">
        <v>69000000</v>
      </c>
      <c r="K106" s="29" t="str">
        <f t="shared" si="1"/>
        <v>Спир</v>
      </c>
      <c r="L106" s="29" t="s">
        <v>499</v>
      </c>
    </row>
    <row r="107" spans="1:12">
      <c r="A107">
        <v>7264462</v>
      </c>
      <c r="B107" t="s">
        <v>2863</v>
      </c>
      <c r="C107" t="s">
        <v>325</v>
      </c>
      <c r="D107" t="s">
        <v>269</v>
      </c>
      <c r="E107">
        <v>45285</v>
      </c>
      <c r="F107" t="s">
        <v>63</v>
      </c>
      <c r="G107" s="16">
        <v>50</v>
      </c>
      <c r="H107" s="16">
        <v>3450000</v>
      </c>
      <c r="I107" s="16">
        <v>17250000</v>
      </c>
      <c r="K107" s="29" t="str">
        <f t="shared" si="1"/>
        <v>Спир</v>
      </c>
      <c r="L107" s="29" t="s">
        <v>499</v>
      </c>
    </row>
    <row r="108" spans="1:12">
      <c r="A108">
        <v>7263302</v>
      </c>
      <c r="B108" t="s">
        <v>2866</v>
      </c>
      <c r="C108" t="s">
        <v>103</v>
      </c>
      <c r="D108" t="s">
        <v>104</v>
      </c>
      <c r="E108">
        <v>401598</v>
      </c>
      <c r="F108" t="s">
        <v>2210</v>
      </c>
      <c r="G108" s="16">
        <v>2000</v>
      </c>
      <c r="H108" s="16">
        <v>137362571</v>
      </c>
      <c r="I108" s="16">
        <v>686812855</v>
      </c>
      <c r="K108" s="29" t="str">
        <f t="shared" si="1"/>
        <v>Спир</v>
      </c>
      <c r="L108" s="29" t="s">
        <v>499</v>
      </c>
    </row>
    <row r="109" spans="1:12">
      <c r="A109">
        <v>7262373</v>
      </c>
      <c r="B109" t="s">
        <v>2866</v>
      </c>
      <c r="C109" t="s">
        <v>2867</v>
      </c>
      <c r="D109" t="s">
        <v>2868</v>
      </c>
      <c r="E109">
        <v>45433</v>
      </c>
      <c r="F109" t="s">
        <v>64</v>
      </c>
      <c r="G109" s="16">
        <v>100</v>
      </c>
      <c r="H109" s="16">
        <v>4496000</v>
      </c>
      <c r="I109" s="16">
        <v>44960000</v>
      </c>
      <c r="K109" s="29" t="str">
        <f t="shared" si="1"/>
        <v>Спир</v>
      </c>
      <c r="L109" s="29" t="s">
        <v>499</v>
      </c>
    </row>
    <row r="110" spans="1:12">
      <c r="A110">
        <v>7262346</v>
      </c>
      <c r="B110" t="s">
        <v>2866</v>
      </c>
      <c r="C110" t="s">
        <v>207</v>
      </c>
      <c r="D110" t="s">
        <v>105</v>
      </c>
      <c r="E110">
        <v>45284</v>
      </c>
      <c r="F110" t="s">
        <v>62</v>
      </c>
      <c r="G110" s="16">
        <v>160</v>
      </c>
      <c r="H110" s="16">
        <v>3442571</v>
      </c>
      <c r="I110" s="16">
        <v>55081136</v>
      </c>
      <c r="K110" s="29" t="str">
        <f t="shared" si="1"/>
        <v>Спир</v>
      </c>
      <c r="L110" s="29" t="s">
        <v>499</v>
      </c>
    </row>
    <row r="111" spans="1:12">
      <c r="A111">
        <v>7262345</v>
      </c>
      <c r="B111" t="s">
        <v>2866</v>
      </c>
      <c r="C111" t="s">
        <v>69</v>
      </c>
      <c r="D111" t="s">
        <v>70</v>
      </c>
      <c r="E111">
        <v>45284</v>
      </c>
      <c r="F111" t="s">
        <v>62</v>
      </c>
      <c r="G111" s="16">
        <v>40</v>
      </c>
      <c r="H111" s="16">
        <v>3443571</v>
      </c>
      <c r="I111" s="16">
        <v>13774284</v>
      </c>
      <c r="K111" s="29" t="str">
        <f t="shared" si="1"/>
        <v>Спир</v>
      </c>
      <c r="L111" s="29" t="s">
        <v>499</v>
      </c>
    </row>
    <row r="112" spans="1:12">
      <c r="A112">
        <v>7262341</v>
      </c>
      <c r="B112" t="s">
        <v>2866</v>
      </c>
      <c r="C112" t="s">
        <v>65</v>
      </c>
      <c r="D112" t="s">
        <v>66</v>
      </c>
      <c r="E112">
        <v>45285</v>
      </c>
      <c r="F112" t="s">
        <v>63</v>
      </c>
      <c r="G112" s="16">
        <v>200</v>
      </c>
      <c r="H112" s="16">
        <v>3442571</v>
      </c>
      <c r="I112" s="16">
        <v>68851420</v>
      </c>
      <c r="K112" s="29" t="str">
        <f t="shared" si="1"/>
        <v>Спир</v>
      </c>
      <c r="L112" s="29" t="s">
        <v>499</v>
      </c>
    </row>
    <row r="113" spans="1:12">
      <c r="A113">
        <v>7261855</v>
      </c>
      <c r="B113" t="s">
        <v>2869</v>
      </c>
      <c r="C113" t="s">
        <v>103</v>
      </c>
      <c r="D113" t="s">
        <v>104</v>
      </c>
      <c r="E113">
        <v>401598</v>
      </c>
      <c r="F113" t="s">
        <v>2210</v>
      </c>
      <c r="G113" s="16">
        <v>1600</v>
      </c>
      <c r="H113" s="16">
        <v>137360001</v>
      </c>
      <c r="I113" s="16">
        <v>549440004</v>
      </c>
      <c r="K113" s="29" t="str">
        <f t="shared" si="1"/>
        <v>Спир</v>
      </c>
      <c r="L113" s="29" t="s">
        <v>499</v>
      </c>
    </row>
    <row r="114" spans="1:12">
      <c r="A114">
        <v>7261050</v>
      </c>
      <c r="B114" t="s">
        <v>2869</v>
      </c>
      <c r="C114" t="s">
        <v>103</v>
      </c>
      <c r="D114" t="s">
        <v>104</v>
      </c>
      <c r="E114">
        <v>401598</v>
      </c>
      <c r="F114" t="s">
        <v>2210</v>
      </c>
      <c r="G114" s="16">
        <v>400</v>
      </c>
      <c r="H114" s="16">
        <v>137360999</v>
      </c>
      <c r="I114" s="16">
        <v>137360999</v>
      </c>
      <c r="K114" s="29" t="str">
        <f t="shared" si="1"/>
        <v>Спир</v>
      </c>
      <c r="L114" s="29" t="s">
        <v>499</v>
      </c>
    </row>
    <row r="115" spans="1:12">
      <c r="A115">
        <v>7260005</v>
      </c>
      <c r="B115" t="s">
        <v>2869</v>
      </c>
      <c r="C115" t="s">
        <v>2870</v>
      </c>
      <c r="D115" t="s">
        <v>2871</v>
      </c>
      <c r="E115">
        <v>45433</v>
      </c>
      <c r="F115" t="s">
        <v>64</v>
      </c>
      <c r="G115" s="16">
        <v>30</v>
      </c>
      <c r="H115" s="16">
        <v>4491205</v>
      </c>
      <c r="I115" s="16">
        <v>13473615</v>
      </c>
      <c r="K115" s="29" t="str">
        <f t="shared" si="1"/>
        <v>Спир</v>
      </c>
      <c r="L115" s="29" t="s">
        <v>499</v>
      </c>
    </row>
    <row r="116" spans="1:12">
      <c r="A116">
        <v>7260004</v>
      </c>
      <c r="B116" t="s">
        <v>2869</v>
      </c>
      <c r="C116" t="s">
        <v>2872</v>
      </c>
      <c r="D116" t="s">
        <v>2873</v>
      </c>
      <c r="E116">
        <v>45433</v>
      </c>
      <c r="F116" t="s">
        <v>64</v>
      </c>
      <c r="G116" s="16">
        <v>300</v>
      </c>
      <c r="H116" s="16">
        <v>4492000</v>
      </c>
      <c r="I116" s="16">
        <v>134760000</v>
      </c>
      <c r="K116" s="29" t="str">
        <f t="shared" si="1"/>
        <v>Спир</v>
      </c>
      <c r="L116" s="29" t="s">
        <v>499</v>
      </c>
    </row>
    <row r="117" spans="1:12">
      <c r="A117">
        <v>7259975</v>
      </c>
      <c r="B117" t="s">
        <v>2869</v>
      </c>
      <c r="C117" t="s">
        <v>207</v>
      </c>
      <c r="D117" t="s">
        <v>105</v>
      </c>
      <c r="E117">
        <v>45284</v>
      </c>
      <c r="F117" t="s">
        <v>62</v>
      </c>
      <c r="G117" s="16">
        <v>40</v>
      </c>
      <c r="H117" s="16">
        <v>3438999</v>
      </c>
      <c r="I117" s="16">
        <v>13755996</v>
      </c>
      <c r="K117" s="29" t="str">
        <f t="shared" si="1"/>
        <v>Спир</v>
      </c>
      <c r="L117" s="29" t="s">
        <v>499</v>
      </c>
    </row>
    <row r="118" spans="1:12">
      <c r="A118">
        <v>7259974</v>
      </c>
      <c r="B118" t="s">
        <v>2869</v>
      </c>
      <c r="C118" t="s">
        <v>207</v>
      </c>
      <c r="D118" t="s">
        <v>105</v>
      </c>
      <c r="E118">
        <v>45284</v>
      </c>
      <c r="F118" t="s">
        <v>62</v>
      </c>
      <c r="G118" s="16">
        <v>1400</v>
      </c>
      <c r="H118" s="16">
        <v>3438999</v>
      </c>
      <c r="I118" s="16">
        <v>481459860</v>
      </c>
      <c r="K118" s="29" t="str">
        <f t="shared" si="1"/>
        <v>Спир</v>
      </c>
      <c r="L118" s="29" t="s">
        <v>499</v>
      </c>
    </row>
    <row r="119" spans="1:12">
      <c r="A119">
        <v>7259973</v>
      </c>
      <c r="B119" t="s">
        <v>2869</v>
      </c>
      <c r="C119" t="s">
        <v>1582</v>
      </c>
      <c r="D119" t="s">
        <v>1583</v>
      </c>
      <c r="E119">
        <v>45284</v>
      </c>
      <c r="F119" t="s">
        <v>62</v>
      </c>
      <c r="G119" s="16">
        <v>200</v>
      </c>
      <c r="H119" s="16">
        <v>3500888</v>
      </c>
      <c r="I119" s="16">
        <v>70017760</v>
      </c>
      <c r="K119" s="29" t="str">
        <f t="shared" si="1"/>
        <v>Спир</v>
      </c>
      <c r="L119" s="29" t="s">
        <v>499</v>
      </c>
    </row>
    <row r="120" spans="1:12">
      <c r="A120">
        <v>7259965</v>
      </c>
      <c r="B120" t="s">
        <v>2869</v>
      </c>
      <c r="C120" t="s">
        <v>95</v>
      </c>
      <c r="D120" t="s">
        <v>96</v>
      </c>
      <c r="E120">
        <v>45285</v>
      </c>
      <c r="F120" t="s">
        <v>63</v>
      </c>
      <c r="G120" s="16">
        <v>360</v>
      </c>
      <c r="H120" s="16">
        <v>3436999</v>
      </c>
      <c r="I120" s="16">
        <v>123731964</v>
      </c>
      <c r="K120" s="29" t="str">
        <f t="shared" si="1"/>
        <v>Спир</v>
      </c>
      <c r="L120" s="29" t="s">
        <v>499</v>
      </c>
    </row>
    <row r="121" spans="1:12">
      <c r="A121">
        <v>7258836</v>
      </c>
      <c r="B121" t="s">
        <v>2874</v>
      </c>
      <c r="C121" t="s">
        <v>65</v>
      </c>
      <c r="D121" t="s">
        <v>66</v>
      </c>
      <c r="E121">
        <v>45285</v>
      </c>
      <c r="F121" t="s">
        <v>63</v>
      </c>
      <c r="G121" s="16">
        <v>200</v>
      </c>
      <c r="H121" s="16">
        <v>3446999</v>
      </c>
      <c r="I121" s="16">
        <v>68939980</v>
      </c>
      <c r="K121" s="29" t="str">
        <f t="shared" si="1"/>
        <v>Спир</v>
      </c>
      <c r="L121" s="29" t="s">
        <v>499</v>
      </c>
    </row>
    <row r="122" spans="1:12">
      <c r="A122">
        <v>7258835</v>
      </c>
      <c r="B122" t="s">
        <v>2874</v>
      </c>
      <c r="C122" t="s">
        <v>1589</v>
      </c>
      <c r="D122" t="s">
        <v>1590</v>
      </c>
      <c r="E122">
        <v>45285</v>
      </c>
      <c r="F122" t="s">
        <v>63</v>
      </c>
      <c r="G122" s="16">
        <v>300</v>
      </c>
      <c r="H122" s="16">
        <v>3447777</v>
      </c>
      <c r="I122" s="16">
        <v>103433310</v>
      </c>
      <c r="K122" s="29" t="str">
        <f t="shared" si="1"/>
        <v>Спир</v>
      </c>
      <c r="L122" s="29" t="s">
        <v>499</v>
      </c>
    </row>
    <row r="123" spans="1:12">
      <c r="A123">
        <v>7258834</v>
      </c>
      <c r="B123" t="s">
        <v>2874</v>
      </c>
      <c r="C123" t="s">
        <v>117</v>
      </c>
      <c r="D123" t="s">
        <v>118</v>
      </c>
      <c r="E123">
        <v>45285</v>
      </c>
      <c r="F123" t="s">
        <v>63</v>
      </c>
      <c r="G123" s="16">
        <v>500</v>
      </c>
      <c r="H123" s="16">
        <v>3448571</v>
      </c>
      <c r="I123" s="16">
        <v>172428550</v>
      </c>
      <c r="K123" s="29" t="str">
        <f t="shared" si="1"/>
        <v>Спир</v>
      </c>
      <c r="L123" s="29" t="s">
        <v>499</v>
      </c>
    </row>
    <row r="124" spans="1:12">
      <c r="A124">
        <v>7258322</v>
      </c>
      <c r="B124" t="s">
        <v>2874</v>
      </c>
      <c r="C124" t="s">
        <v>103</v>
      </c>
      <c r="D124" t="s">
        <v>104</v>
      </c>
      <c r="E124">
        <v>401598</v>
      </c>
      <c r="F124" t="s">
        <v>2210</v>
      </c>
      <c r="G124" s="16">
        <v>2000</v>
      </c>
      <c r="H124" s="16">
        <v>137361571</v>
      </c>
      <c r="I124" s="16">
        <v>686807855</v>
      </c>
      <c r="K124" s="29" t="str">
        <f t="shared" si="1"/>
        <v>Спир</v>
      </c>
      <c r="L124" s="29" t="s">
        <v>499</v>
      </c>
    </row>
    <row r="125" spans="1:12">
      <c r="A125">
        <v>7257190</v>
      </c>
      <c r="B125" t="s">
        <v>2874</v>
      </c>
      <c r="C125" t="s">
        <v>202</v>
      </c>
      <c r="D125" t="s">
        <v>203</v>
      </c>
      <c r="E125">
        <v>45433</v>
      </c>
      <c r="F125" t="s">
        <v>64</v>
      </c>
      <c r="G125" s="16">
        <v>40</v>
      </c>
      <c r="H125" s="16">
        <v>4491201</v>
      </c>
      <c r="I125" s="16">
        <v>17964804</v>
      </c>
      <c r="K125" s="29" t="str">
        <f t="shared" si="1"/>
        <v>Спир</v>
      </c>
      <c r="L125" s="29" t="s">
        <v>499</v>
      </c>
    </row>
    <row r="126" spans="1:12">
      <c r="A126">
        <v>7257162</v>
      </c>
      <c r="B126" t="s">
        <v>2874</v>
      </c>
      <c r="C126" t="s">
        <v>323</v>
      </c>
      <c r="D126" t="s">
        <v>324</v>
      </c>
      <c r="E126">
        <v>45285</v>
      </c>
      <c r="F126" t="s">
        <v>63</v>
      </c>
      <c r="G126" s="16">
        <v>100</v>
      </c>
      <c r="H126" s="16">
        <v>3438999</v>
      </c>
      <c r="I126" s="16">
        <v>34389990</v>
      </c>
      <c r="K126" s="29" t="str">
        <f t="shared" si="1"/>
        <v>Спир</v>
      </c>
      <c r="L126" s="29" t="s">
        <v>499</v>
      </c>
    </row>
    <row r="127" spans="1:12">
      <c r="A127">
        <v>7257161</v>
      </c>
      <c r="B127" t="s">
        <v>2874</v>
      </c>
      <c r="C127" t="s">
        <v>65</v>
      </c>
      <c r="D127" t="s">
        <v>66</v>
      </c>
      <c r="E127">
        <v>45285</v>
      </c>
      <c r="F127" t="s">
        <v>63</v>
      </c>
      <c r="G127" s="16">
        <v>100</v>
      </c>
      <c r="H127" s="16">
        <v>3439777</v>
      </c>
      <c r="I127" s="16">
        <v>34397770</v>
      </c>
      <c r="K127" s="29" t="str">
        <f t="shared" si="1"/>
        <v>Спир</v>
      </c>
      <c r="L127" s="29" t="s">
        <v>499</v>
      </c>
    </row>
    <row r="128" spans="1:12">
      <c r="A128">
        <v>7257160</v>
      </c>
      <c r="B128" t="s">
        <v>2874</v>
      </c>
      <c r="C128" t="s">
        <v>375</v>
      </c>
      <c r="D128" t="s">
        <v>110</v>
      </c>
      <c r="E128">
        <v>45285</v>
      </c>
      <c r="F128" t="s">
        <v>63</v>
      </c>
      <c r="G128" s="16">
        <v>200</v>
      </c>
      <c r="H128" s="16">
        <v>3440440</v>
      </c>
      <c r="I128" s="16">
        <v>68808800</v>
      </c>
      <c r="K128" s="29" t="str">
        <f t="shared" si="1"/>
        <v>Спир</v>
      </c>
      <c r="L128" s="29" t="s">
        <v>499</v>
      </c>
    </row>
    <row r="129" spans="1:12">
      <c r="A129">
        <v>7255586</v>
      </c>
      <c r="B129" t="s">
        <v>2875</v>
      </c>
      <c r="C129" t="s">
        <v>103</v>
      </c>
      <c r="D129" t="s">
        <v>104</v>
      </c>
      <c r="E129">
        <v>401598</v>
      </c>
      <c r="F129" t="s">
        <v>2210</v>
      </c>
      <c r="G129" s="16">
        <v>2000</v>
      </c>
      <c r="H129" s="16">
        <v>137360001</v>
      </c>
      <c r="I129" s="16">
        <v>686800005</v>
      </c>
      <c r="K129" s="29" t="str">
        <f t="shared" si="1"/>
        <v>Спир</v>
      </c>
      <c r="L129" s="29" t="s">
        <v>499</v>
      </c>
    </row>
    <row r="130" spans="1:12">
      <c r="A130">
        <v>7254557</v>
      </c>
      <c r="B130" t="s">
        <v>2875</v>
      </c>
      <c r="C130" t="s">
        <v>1589</v>
      </c>
      <c r="D130" t="s">
        <v>1590</v>
      </c>
      <c r="E130">
        <v>45285</v>
      </c>
      <c r="F130" t="s">
        <v>63</v>
      </c>
      <c r="G130" s="16">
        <v>400</v>
      </c>
      <c r="H130" s="16">
        <v>3435111</v>
      </c>
      <c r="I130" s="16">
        <v>137404440</v>
      </c>
      <c r="K130" s="29" t="str">
        <f t="shared" si="1"/>
        <v>Спир</v>
      </c>
      <c r="L130" s="29" t="s">
        <v>499</v>
      </c>
    </row>
    <row r="131" spans="1:12">
      <c r="A131">
        <v>7254099</v>
      </c>
      <c r="B131" t="s">
        <v>2876</v>
      </c>
      <c r="C131" t="s">
        <v>103</v>
      </c>
      <c r="D131" t="s">
        <v>104</v>
      </c>
      <c r="E131">
        <v>401598</v>
      </c>
      <c r="F131" t="s">
        <v>2210</v>
      </c>
      <c r="G131" s="16">
        <v>2000</v>
      </c>
      <c r="H131" s="16">
        <v>137361571</v>
      </c>
      <c r="I131" s="16">
        <v>686807855</v>
      </c>
      <c r="K131" s="29" t="str">
        <f t="shared" si="1"/>
        <v>Спир</v>
      </c>
      <c r="L131" s="29" t="s">
        <v>499</v>
      </c>
    </row>
    <row r="132" spans="1:12">
      <c r="A132">
        <v>7253625</v>
      </c>
      <c r="B132" t="s">
        <v>2876</v>
      </c>
      <c r="C132" t="s">
        <v>204</v>
      </c>
      <c r="D132" t="s">
        <v>205</v>
      </c>
      <c r="E132">
        <v>45285</v>
      </c>
      <c r="F132" t="s">
        <v>63</v>
      </c>
      <c r="G132" s="16">
        <v>200</v>
      </c>
      <c r="H132" s="16">
        <v>3437999</v>
      </c>
      <c r="I132" s="16">
        <v>68759980</v>
      </c>
      <c r="K132" s="29" t="str">
        <f t="shared" si="1"/>
        <v>Спир</v>
      </c>
      <c r="L132" s="29" t="s">
        <v>499</v>
      </c>
    </row>
    <row r="133" spans="1:12">
      <c r="A133">
        <v>7251695</v>
      </c>
      <c r="B133" t="s">
        <v>2877</v>
      </c>
      <c r="C133" t="s">
        <v>103</v>
      </c>
      <c r="D133" t="s">
        <v>104</v>
      </c>
      <c r="E133">
        <v>401598</v>
      </c>
      <c r="F133" t="s">
        <v>2210</v>
      </c>
      <c r="G133" s="16">
        <v>1600</v>
      </c>
      <c r="H133" s="16">
        <v>137361000</v>
      </c>
      <c r="I133" s="16">
        <v>549444000</v>
      </c>
      <c r="K133" s="29" t="str">
        <f t="shared" ref="K133:K196" si="2">LEFT(F133,4)</f>
        <v>Спир</v>
      </c>
      <c r="L133" s="29" t="s">
        <v>499</v>
      </c>
    </row>
    <row r="134" spans="1:12">
      <c r="A134">
        <v>7251343</v>
      </c>
      <c r="B134" t="s">
        <v>2877</v>
      </c>
      <c r="C134" t="s">
        <v>127</v>
      </c>
      <c r="D134" t="s">
        <v>128</v>
      </c>
      <c r="E134">
        <v>45433</v>
      </c>
      <c r="F134" t="s">
        <v>64</v>
      </c>
      <c r="G134" s="16">
        <v>100</v>
      </c>
      <c r="H134" s="16">
        <v>4491300</v>
      </c>
      <c r="I134" s="16">
        <v>44913000</v>
      </c>
      <c r="K134" s="29" t="str">
        <f t="shared" si="2"/>
        <v>Спир</v>
      </c>
      <c r="L134" s="29" t="s">
        <v>499</v>
      </c>
    </row>
    <row r="135" spans="1:12">
      <c r="A135">
        <v>7249989</v>
      </c>
      <c r="B135" t="s">
        <v>2877</v>
      </c>
      <c r="C135" t="s">
        <v>1589</v>
      </c>
      <c r="D135" t="s">
        <v>1590</v>
      </c>
      <c r="E135">
        <v>45285</v>
      </c>
      <c r="F135" t="s">
        <v>63</v>
      </c>
      <c r="G135" s="16">
        <v>400</v>
      </c>
      <c r="H135" s="16">
        <v>3435999</v>
      </c>
      <c r="I135" s="16">
        <v>137439960</v>
      </c>
      <c r="K135" s="29" t="str">
        <f t="shared" si="2"/>
        <v>Спир</v>
      </c>
      <c r="L135" s="29" t="s">
        <v>499</v>
      </c>
    </row>
    <row r="136" spans="1:12">
      <c r="A136">
        <v>7249457</v>
      </c>
      <c r="B136" t="s">
        <v>2878</v>
      </c>
      <c r="C136" t="s">
        <v>87</v>
      </c>
      <c r="D136" t="s">
        <v>88</v>
      </c>
      <c r="E136">
        <v>401596</v>
      </c>
      <c r="F136" t="s">
        <v>2206</v>
      </c>
      <c r="G136" s="16">
        <v>26000</v>
      </c>
      <c r="H136" s="16">
        <v>136960000</v>
      </c>
      <c r="I136" s="16">
        <v>890240000</v>
      </c>
      <c r="K136" s="29" t="str">
        <f t="shared" si="2"/>
        <v>Спир</v>
      </c>
      <c r="L136" s="29" t="s">
        <v>499</v>
      </c>
    </row>
    <row r="137" spans="1:12">
      <c r="A137">
        <v>7249234</v>
      </c>
      <c r="B137" t="s">
        <v>2878</v>
      </c>
      <c r="C137" t="s">
        <v>86</v>
      </c>
      <c r="D137" t="s">
        <v>75</v>
      </c>
      <c r="E137">
        <v>45433</v>
      </c>
      <c r="F137" t="s">
        <v>64</v>
      </c>
      <c r="G137" s="16">
        <v>100</v>
      </c>
      <c r="H137" s="16">
        <v>4495000</v>
      </c>
      <c r="I137" s="16">
        <v>44950000</v>
      </c>
      <c r="K137" s="29" t="str">
        <f t="shared" si="2"/>
        <v>Спир</v>
      </c>
      <c r="L137" s="29" t="s">
        <v>499</v>
      </c>
    </row>
    <row r="138" spans="1:12">
      <c r="A138">
        <v>7249204</v>
      </c>
      <c r="B138" t="s">
        <v>2878</v>
      </c>
      <c r="C138" t="s">
        <v>123</v>
      </c>
      <c r="D138" t="s">
        <v>124</v>
      </c>
      <c r="E138">
        <v>45285</v>
      </c>
      <c r="F138" t="s">
        <v>63</v>
      </c>
      <c r="G138" s="16">
        <v>100</v>
      </c>
      <c r="H138" s="16">
        <v>3425000</v>
      </c>
      <c r="I138" s="16">
        <v>34250000</v>
      </c>
      <c r="K138" s="29" t="str">
        <f t="shared" si="2"/>
        <v>Спир</v>
      </c>
      <c r="L138" s="29" t="s">
        <v>499</v>
      </c>
    </row>
    <row r="139" spans="1:12">
      <c r="A139">
        <v>7248867</v>
      </c>
      <c r="B139" t="s">
        <v>2878</v>
      </c>
      <c r="C139" t="s">
        <v>103</v>
      </c>
      <c r="D139" t="s">
        <v>104</v>
      </c>
      <c r="E139">
        <v>401598</v>
      </c>
      <c r="F139" t="s">
        <v>2210</v>
      </c>
      <c r="G139" s="16">
        <v>400</v>
      </c>
      <c r="H139" s="16">
        <v>137360001</v>
      </c>
      <c r="I139" s="16">
        <v>137360001</v>
      </c>
      <c r="K139" s="29" t="str">
        <f t="shared" si="2"/>
        <v>Спир</v>
      </c>
      <c r="L139" s="29" t="s">
        <v>499</v>
      </c>
    </row>
    <row r="140" spans="1:12">
      <c r="A140">
        <v>7248866</v>
      </c>
      <c r="B140" t="s">
        <v>2878</v>
      </c>
      <c r="C140" t="s">
        <v>80</v>
      </c>
      <c r="D140" t="s">
        <v>81</v>
      </c>
      <c r="E140">
        <v>401597</v>
      </c>
      <c r="F140" t="s">
        <v>2207</v>
      </c>
      <c r="G140" s="16">
        <v>1600</v>
      </c>
      <c r="H140" s="16">
        <v>136960001</v>
      </c>
      <c r="I140" s="16">
        <v>547840004</v>
      </c>
      <c r="K140" s="29" t="str">
        <f t="shared" si="2"/>
        <v>Спир</v>
      </c>
      <c r="L140" s="29" t="s">
        <v>499</v>
      </c>
    </row>
    <row r="141" spans="1:12">
      <c r="A141">
        <v>7247914</v>
      </c>
      <c r="B141" t="s">
        <v>2878</v>
      </c>
      <c r="C141" t="s">
        <v>1573</v>
      </c>
      <c r="D141" t="s">
        <v>1574</v>
      </c>
      <c r="E141">
        <v>45433</v>
      </c>
      <c r="F141" t="s">
        <v>64</v>
      </c>
      <c r="G141" s="16">
        <v>30</v>
      </c>
      <c r="H141" s="16">
        <v>4493200</v>
      </c>
      <c r="I141" s="16">
        <v>13479600</v>
      </c>
      <c r="K141" s="29" t="str">
        <f t="shared" si="2"/>
        <v>Спир</v>
      </c>
      <c r="L141" s="29" t="s">
        <v>499</v>
      </c>
    </row>
    <row r="142" spans="1:12">
      <c r="A142">
        <v>7247873</v>
      </c>
      <c r="B142" t="s">
        <v>2878</v>
      </c>
      <c r="C142" t="s">
        <v>1568</v>
      </c>
      <c r="D142" t="s">
        <v>1569</v>
      </c>
      <c r="E142">
        <v>45285</v>
      </c>
      <c r="F142" t="s">
        <v>63</v>
      </c>
      <c r="G142" s="16">
        <v>60</v>
      </c>
      <c r="H142" s="16">
        <v>3434999</v>
      </c>
      <c r="I142" s="16">
        <v>20609994</v>
      </c>
      <c r="K142" s="29" t="str">
        <f t="shared" si="2"/>
        <v>Спир</v>
      </c>
      <c r="L142" s="29" t="s">
        <v>499</v>
      </c>
    </row>
    <row r="143" spans="1:12">
      <c r="A143">
        <v>7247340</v>
      </c>
      <c r="B143" t="s">
        <v>2879</v>
      </c>
      <c r="C143" t="s">
        <v>103</v>
      </c>
      <c r="D143" t="s">
        <v>104</v>
      </c>
      <c r="E143">
        <v>401598</v>
      </c>
      <c r="F143" t="s">
        <v>2210</v>
      </c>
      <c r="G143" s="16">
        <v>1200</v>
      </c>
      <c r="H143" s="16">
        <v>137360001</v>
      </c>
      <c r="I143" s="16">
        <v>412080003</v>
      </c>
      <c r="K143" s="29" t="str">
        <f t="shared" si="2"/>
        <v>Спир</v>
      </c>
      <c r="L143" s="29" t="s">
        <v>499</v>
      </c>
    </row>
    <row r="144" spans="1:12">
      <c r="A144">
        <v>7247091</v>
      </c>
      <c r="B144" t="s">
        <v>2879</v>
      </c>
      <c r="C144" t="s">
        <v>1593</v>
      </c>
      <c r="D144" t="s">
        <v>1594</v>
      </c>
      <c r="E144">
        <v>45433</v>
      </c>
      <c r="F144" t="s">
        <v>64</v>
      </c>
      <c r="G144" s="16">
        <v>1000</v>
      </c>
      <c r="H144" s="16">
        <v>4492200</v>
      </c>
      <c r="I144" s="16">
        <v>449220000</v>
      </c>
      <c r="K144" s="29" t="str">
        <f t="shared" si="2"/>
        <v>Спир</v>
      </c>
      <c r="L144" s="29" t="s">
        <v>499</v>
      </c>
    </row>
    <row r="145" spans="1:12">
      <c r="A145">
        <v>7246618</v>
      </c>
      <c r="B145" t="s">
        <v>2879</v>
      </c>
      <c r="C145" t="s">
        <v>80</v>
      </c>
      <c r="D145" t="s">
        <v>81</v>
      </c>
      <c r="E145">
        <v>401597</v>
      </c>
      <c r="F145" t="s">
        <v>2207</v>
      </c>
      <c r="G145" s="16">
        <v>800</v>
      </c>
      <c r="H145" s="16">
        <v>136960001</v>
      </c>
      <c r="I145" s="16">
        <v>273920002</v>
      </c>
      <c r="K145" s="29" t="str">
        <f t="shared" si="2"/>
        <v>Спир</v>
      </c>
      <c r="L145" s="29" t="s">
        <v>499</v>
      </c>
    </row>
    <row r="146" spans="1:12">
      <c r="A146">
        <v>7245712</v>
      </c>
      <c r="B146" t="s">
        <v>2879</v>
      </c>
      <c r="C146" t="s">
        <v>1619</v>
      </c>
      <c r="D146" t="s">
        <v>1620</v>
      </c>
      <c r="E146">
        <v>45433</v>
      </c>
      <c r="F146" t="s">
        <v>64</v>
      </c>
      <c r="G146" s="16">
        <v>20</v>
      </c>
      <c r="H146" s="16">
        <v>4491200</v>
      </c>
      <c r="I146" s="16">
        <v>8982400</v>
      </c>
      <c r="K146" s="29" t="str">
        <f t="shared" si="2"/>
        <v>Спир</v>
      </c>
      <c r="L146" s="29" t="s">
        <v>499</v>
      </c>
    </row>
    <row r="147" spans="1:12">
      <c r="A147">
        <v>7245668</v>
      </c>
      <c r="B147" t="s">
        <v>2879</v>
      </c>
      <c r="C147" t="s">
        <v>141</v>
      </c>
      <c r="D147" t="s">
        <v>142</v>
      </c>
      <c r="E147">
        <v>45285</v>
      </c>
      <c r="F147" t="s">
        <v>63</v>
      </c>
      <c r="G147" s="16">
        <v>100</v>
      </c>
      <c r="H147" s="16">
        <v>3433999</v>
      </c>
      <c r="I147" s="16">
        <v>34339990</v>
      </c>
      <c r="K147" s="29" t="str">
        <f t="shared" si="2"/>
        <v>Спир</v>
      </c>
      <c r="L147" s="29" t="s">
        <v>499</v>
      </c>
    </row>
    <row r="148" spans="1:12">
      <c r="A148">
        <v>7245667</v>
      </c>
      <c r="B148" t="s">
        <v>2879</v>
      </c>
      <c r="C148" t="s">
        <v>95</v>
      </c>
      <c r="D148" t="s">
        <v>96</v>
      </c>
      <c r="E148">
        <v>45285</v>
      </c>
      <c r="F148" t="s">
        <v>63</v>
      </c>
      <c r="G148" s="16">
        <v>100</v>
      </c>
      <c r="H148" s="16">
        <v>3434999</v>
      </c>
      <c r="I148" s="16">
        <v>34349990</v>
      </c>
      <c r="K148" s="29" t="str">
        <f t="shared" si="2"/>
        <v>Спир</v>
      </c>
      <c r="L148" s="29" t="s">
        <v>499</v>
      </c>
    </row>
    <row r="149" spans="1:12">
      <c r="A149">
        <v>7245666</v>
      </c>
      <c r="B149" t="s">
        <v>2879</v>
      </c>
      <c r="C149" t="s">
        <v>200</v>
      </c>
      <c r="D149" t="s">
        <v>201</v>
      </c>
      <c r="E149">
        <v>45285</v>
      </c>
      <c r="F149" t="s">
        <v>63</v>
      </c>
      <c r="G149" s="16">
        <v>200</v>
      </c>
      <c r="H149" s="16">
        <v>3437999</v>
      </c>
      <c r="I149" s="16">
        <v>68759980</v>
      </c>
      <c r="K149" s="29" t="str">
        <f t="shared" si="2"/>
        <v>Спир</v>
      </c>
      <c r="L149" s="29" t="s">
        <v>499</v>
      </c>
    </row>
    <row r="150" spans="1:12">
      <c r="A150">
        <v>7245044</v>
      </c>
      <c r="B150" t="s">
        <v>2880</v>
      </c>
      <c r="C150" t="s">
        <v>80</v>
      </c>
      <c r="D150" t="s">
        <v>81</v>
      </c>
      <c r="E150">
        <v>401597</v>
      </c>
      <c r="F150" t="s">
        <v>2207</v>
      </c>
      <c r="G150" s="16">
        <v>800</v>
      </c>
      <c r="H150" s="16">
        <v>136960001</v>
      </c>
      <c r="I150" s="16">
        <v>273920002</v>
      </c>
      <c r="K150" s="29" t="str">
        <f t="shared" si="2"/>
        <v>Спир</v>
      </c>
      <c r="L150" s="29" t="s">
        <v>499</v>
      </c>
    </row>
    <row r="151" spans="1:12">
      <c r="A151">
        <v>7244763</v>
      </c>
      <c r="B151" t="s">
        <v>2880</v>
      </c>
      <c r="C151" t="s">
        <v>82</v>
      </c>
      <c r="D151" t="s">
        <v>83</v>
      </c>
      <c r="E151">
        <v>45285</v>
      </c>
      <c r="F151" t="s">
        <v>63</v>
      </c>
      <c r="G151" s="16">
        <v>150</v>
      </c>
      <c r="H151" s="16">
        <v>3436999</v>
      </c>
      <c r="I151" s="16">
        <v>51554985</v>
      </c>
      <c r="K151" s="29" t="str">
        <f t="shared" si="2"/>
        <v>Спир</v>
      </c>
      <c r="L151" s="29" t="s">
        <v>499</v>
      </c>
    </row>
    <row r="152" spans="1:12">
      <c r="A152">
        <v>7244220</v>
      </c>
      <c r="B152" t="s">
        <v>2880</v>
      </c>
      <c r="C152" t="s">
        <v>176</v>
      </c>
      <c r="D152" t="s">
        <v>177</v>
      </c>
      <c r="E152">
        <v>401597</v>
      </c>
      <c r="F152" t="s">
        <v>2207</v>
      </c>
      <c r="G152" s="16">
        <v>1200</v>
      </c>
      <c r="H152" s="16">
        <v>136966000</v>
      </c>
      <c r="I152" s="16">
        <v>410898000</v>
      </c>
      <c r="K152" s="29" t="str">
        <f t="shared" si="2"/>
        <v>Спир</v>
      </c>
      <c r="L152" s="29" t="s">
        <v>499</v>
      </c>
    </row>
    <row r="153" spans="1:12">
      <c r="A153">
        <v>7243284</v>
      </c>
      <c r="B153" t="s">
        <v>2880</v>
      </c>
      <c r="C153" t="s">
        <v>1589</v>
      </c>
      <c r="D153" t="s">
        <v>1590</v>
      </c>
      <c r="E153">
        <v>45285</v>
      </c>
      <c r="F153" t="s">
        <v>63</v>
      </c>
      <c r="G153" s="16">
        <v>650</v>
      </c>
      <c r="H153" s="16">
        <v>3426999</v>
      </c>
      <c r="I153" s="16">
        <v>222754935</v>
      </c>
      <c r="K153" s="29" t="str">
        <f t="shared" si="2"/>
        <v>Спир</v>
      </c>
      <c r="L153" s="29" t="s">
        <v>499</v>
      </c>
    </row>
    <row r="154" spans="1:12">
      <c r="A154">
        <v>7243283</v>
      </c>
      <c r="B154" t="s">
        <v>2880</v>
      </c>
      <c r="C154" t="s">
        <v>225</v>
      </c>
      <c r="D154" t="s">
        <v>226</v>
      </c>
      <c r="E154">
        <v>45285</v>
      </c>
      <c r="F154" t="s">
        <v>63</v>
      </c>
      <c r="G154" s="16">
        <v>200</v>
      </c>
      <c r="H154" s="16">
        <v>3450001</v>
      </c>
      <c r="I154" s="16">
        <v>69000020</v>
      </c>
      <c r="K154" s="29" t="str">
        <f t="shared" si="2"/>
        <v>Спир</v>
      </c>
      <c r="L154" s="29" t="s">
        <v>499</v>
      </c>
    </row>
    <row r="155" spans="1:12">
      <c r="A155">
        <v>7242633</v>
      </c>
      <c r="B155" t="s">
        <v>2881</v>
      </c>
      <c r="C155" t="s">
        <v>2882</v>
      </c>
      <c r="D155" t="s">
        <v>2883</v>
      </c>
      <c r="E155">
        <v>45433</v>
      </c>
      <c r="F155" t="s">
        <v>64</v>
      </c>
      <c r="G155" s="16">
        <v>20</v>
      </c>
      <c r="H155" s="16">
        <v>4491200</v>
      </c>
      <c r="I155" s="16">
        <v>8982400</v>
      </c>
      <c r="K155" s="29" t="str">
        <f t="shared" si="2"/>
        <v>Спир</v>
      </c>
      <c r="L155" s="29" t="s">
        <v>499</v>
      </c>
    </row>
    <row r="156" spans="1:12">
      <c r="A156">
        <v>7241232</v>
      </c>
      <c r="B156" t="s">
        <v>2881</v>
      </c>
      <c r="C156" t="s">
        <v>1589</v>
      </c>
      <c r="D156" t="s">
        <v>1590</v>
      </c>
      <c r="E156">
        <v>45285</v>
      </c>
      <c r="F156" t="s">
        <v>63</v>
      </c>
      <c r="G156" s="16">
        <v>250</v>
      </c>
      <c r="H156" s="16">
        <v>3434571</v>
      </c>
      <c r="I156" s="16">
        <v>85864275</v>
      </c>
      <c r="K156" s="29" t="str">
        <f t="shared" si="2"/>
        <v>Спир</v>
      </c>
      <c r="L156" s="29" t="s">
        <v>499</v>
      </c>
    </row>
    <row r="157" spans="1:12">
      <c r="A157">
        <v>7241231</v>
      </c>
      <c r="B157" t="s">
        <v>2881</v>
      </c>
      <c r="C157" t="s">
        <v>1582</v>
      </c>
      <c r="D157" t="s">
        <v>1583</v>
      </c>
      <c r="E157">
        <v>45285</v>
      </c>
      <c r="F157" t="s">
        <v>63</v>
      </c>
      <c r="G157" s="16">
        <v>150</v>
      </c>
      <c r="H157" s="16">
        <v>3452888</v>
      </c>
      <c r="I157" s="16">
        <v>51793320</v>
      </c>
      <c r="K157" s="29" t="str">
        <f t="shared" si="2"/>
        <v>Спир</v>
      </c>
      <c r="L157" s="29" t="s">
        <v>499</v>
      </c>
    </row>
    <row r="158" spans="1:12">
      <c r="A158">
        <v>7240556</v>
      </c>
      <c r="B158" t="s">
        <v>2884</v>
      </c>
      <c r="C158" t="s">
        <v>1664</v>
      </c>
      <c r="D158" t="s">
        <v>1665</v>
      </c>
      <c r="E158">
        <v>45433</v>
      </c>
      <c r="F158" t="s">
        <v>64</v>
      </c>
      <c r="G158" s="16">
        <v>500</v>
      </c>
      <c r="H158" s="16">
        <v>4491201</v>
      </c>
      <c r="I158" s="16">
        <v>224560050</v>
      </c>
      <c r="K158" s="29" t="str">
        <f t="shared" si="2"/>
        <v>Спир</v>
      </c>
      <c r="L158" s="29" t="s">
        <v>499</v>
      </c>
    </row>
    <row r="159" spans="1:12">
      <c r="A159">
        <v>7239258</v>
      </c>
      <c r="B159" t="s">
        <v>2884</v>
      </c>
      <c r="C159" t="s">
        <v>1589</v>
      </c>
      <c r="D159" t="s">
        <v>1590</v>
      </c>
      <c r="E159">
        <v>45285</v>
      </c>
      <c r="F159" t="s">
        <v>63</v>
      </c>
      <c r="G159" s="16">
        <v>200</v>
      </c>
      <c r="H159" s="16">
        <v>3424777</v>
      </c>
      <c r="I159" s="16">
        <v>68495540</v>
      </c>
      <c r="K159" s="29" t="str">
        <f t="shared" si="2"/>
        <v>Спир</v>
      </c>
      <c r="L159" s="29" t="s">
        <v>499</v>
      </c>
    </row>
    <row r="160" spans="1:12">
      <c r="A160">
        <v>7239257</v>
      </c>
      <c r="B160" t="s">
        <v>2884</v>
      </c>
      <c r="C160" t="s">
        <v>204</v>
      </c>
      <c r="D160" t="s">
        <v>205</v>
      </c>
      <c r="E160">
        <v>45285</v>
      </c>
      <c r="F160" t="s">
        <v>63</v>
      </c>
      <c r="G160" s="16">
        <v>200</v>
      </c>
      <c r="H160" s="16">
        <v>3451999</v>
      </c>
      <c r="I160" s="16">
        <v>69039980</v>
      </c>
      <c r="K160" s="29" t="str">
        <f t="shared" si="2"/>
        <v>Спир</v>
      </c>
      <c r="L160" s="29" t="s">
        <v>499</v>
      </c>
    </row>
    <row r="161" spans="1:12">
      <c r="A161">
        <v>7238682</v>
      </c>
      <c r="B161" t="s">
        <v>2885</v>
      </c>
      <c r="C161" t="s">
        <v>91</v>
      </c>
      <c r="D161" t="s">
        <v>92</v>
      </c>
      <c r="E161">
        <v>45285</v>
      </c>
      <c r="F161" t="s">
        <v>63</v>
      </c>
      <c r="G161" s="16">
        <v>250</v>
      </c>
      <c r="H161" s="16">
        <v>3451510</v>
      </c>
      <c r="I161" s="16">
        <v>86287750</v>
      </c>
      <c r="K161" s="29" t="str">
        <f t="shared" si="2"/>
        <v>Спир</v>
      </c>
      <c r="L161" s="29" t="s">
        <v>499</v>
      </c>
    </row>
    <row r="162" spans="1:12">
      <c r="A162">
        <v>7238251</v>
      </c>
      <c r="B162" t="s">
        <v>2885</v>
      </c>
      <c r="C162" t="s">
        <v>80</v>
      </c>
      <c r="D162" t="s">
        <v>81</v>
      </c>
      <c r="E162">
        <v>401597</v>
      </c>
      <c r="F162" t="s">
        <v>2207</v>
      </c>
      <c r="G162" s="16">
        <v>1600</v>
      </c>
      <c r="H162" s="16">
        <v>136961000</v>
      </c>
      <c r="I162" s="16">
        <v>547844000</v>
      </c>
      <c r="K162" s="29" t="str">
        <f t="shared" si="2"/>
        <v>Спир</v>
      </c>
      <c r="L162" s="29" t="s">
        <v>499</v>
      </c>
    </row>
    <row r="163" spans="1:12">
      <c r="A163">
        <v>7237240</v>
      </c>
      <c r="B163" t="s">
        <v>2885</v>
      </c>
      <c r="C163" t="s">
        <v>305</v>
      </c>
      <c r="D163" t="s">
        <v>312</v>
      </c>
      <c r="E163">
        <v>45433</v>
      </c>
      <c r="F163" t="s">
        <v>64</v>
      </c>
      <c r="G163" s="16">
        <v>200</v>
      </c>
      <c r="H163" s="16">
        <v>4491200</v>
      </c>
      <c r="I163" s="16">
        <v>89824000</v>
      </c>
      <c r="K163" s="29" t="str">
        <f t="shared" si="2"/>
        <v>Спир</v>
      </c>
      <c r="L163" s="29" t="s">
        <v>499</v>
      </c>
    </row>
    <row r="164" spans="1:12">
      <c r="A164">
        <v>7237214</v>
      </c>
      <c r="B164" t="s">
        <v>2885</v>
      </c>
      <c r="C164" t="s">
        <v>99</v>
      </c>
      <c r="D164" t="s">
        <v>100</v>
      </c>
      <c r="E164">
        <v>45285</v>
      </c>
      <c r="F164" t="s">
        <v>63</v>
      </c>
      <c r="G164" s="16">
        <v>50</v>
      </c>
      <c r="H164" s="16">
        <v>3425000</v>
      </c>
      <c r="I164" s="16">
        <v>17125000</v>
      </c>
      <c r="K164" s="29" t="str">
        <f t="shared" si="2"/>
        <v>Спир</v>
      </c>
      <c r="L164" s="29" t="s">
        <v>499</v>
      </c>
    </row>
    <row r="165" spans="1:12">
      <c r="A165">
        <v>7237213</v>
      </c>
      <c r="B165" t="s">
        <v>2885</v>
      </c>
      <c r="C165" t="s">
        <v>2886</v>
      </c>
      <c r="D165" t="s">
        <v>2887</v>
      </c>
      <c r="E165">
        <v>45285</v>
      </c>
      <c r="F165" t="s">
        <v>63</v>
      </c>
      <c r="G165" s="16">
        <v>20</v>
      </c>
      <c r="H165" s="16">
        <v>3450000</v>
      </c>
      <c r="I165" s="16">
        <v>6900000</v>
      </c>
      <c r="K165" s="29" t="str">
        <f t="shared" si="2"/>
        <v>Спир</v>
      </c>
      <c r="L165" s="29" t="s">
        <v>499</v>
      </c>
    </row>
    <row r="166" spans="1:12">
      <c r="A166">
        <v>7236695</v>
      </c>
      <c r="B166" t="s">
        <v>2888</v>
      </c>
      <c r="C166" t="s">
        <v>425</v>
      </c>
      <c r="D166" t="s">
        <v>426</v>
      </c>
      <c r="E166">
        <v>401597</v>
      </c>
      <c r="F166" t="s">
        <v>2207</v>
      </c>
      <c r="G166" s="16">
        <v>1200</v>
      </c>
      <c r="H166" s="16">
        <v>136960001</v>
      </c>
      <c r="I166" s="16">
        <v>410880003</v>
      </c>
      <c r="K166" s="29" t="str">
        <f t="shared" si="2"/>
        <v>Спир</v>
      </c>
      <c r="L166" s="29" t="s">
        <v>499</v>
      </c>
    </row>
    <row r="167" spans="1:12">
      <c r="A167">
        <v>7235911</v>
      </c>
      <c r="B167" t="s">
        <v>2888</v>
      </c>
      <c r="C167" t="s">
        <v>176</v>
      </c>
      <c r="D167" t="s">
        <v>177</v>
      </c>
      <c r="E167">
        <v>401598</v>
      </c>
      <c r="F167" t="s">
        <v>2210</v>
      </c>
      <c r="G167" s="16">
        <v>800</v>
      </c>
      <c r="H167" s="16">
        <v>137377777</v>
      </c>
      <c r="I167" s="16">
        <v>274755554</v>
      </c>
      <c r="K167" s="29" t="str">
        <f t="shared" si="2"/>
        <v>Спир</v>
      </c>
      <c r="L167" s="29" t="s">
        <v>499</v>
      </c>
    </row>
    <row r="168" spans="1:12">
      <c r="A168">
        <v>7234924</v>
      </c>
      <c r="B168" t="s">
        <v>2888</v>
      </c>
      <c r="C168" t="s">
        <v>1671</v>
      </c>
      <c r="D168" t="s">
        <v>1672</v>
      </c>
      <c r="E168">
        <v>45433</v>
      </c>
      <c r="F168" t="s">
        <v>64</v>
      </c>
      <c r="G168" s="16">
        <v>30</v>
      </c>
      <c r="H168" s="16">
        <v>4491200</v>
      </c>
      <c r="I168" s="16">
        <v>13473600</v>
      </c>
      <c r="K168" s="29" t="str">
        <f t="shared" si="2"/>
        <v>Спир</v>
      </c>
      <c r="L168" s="29" t="s">
        <v>499</v>
      </c>
    </row>
    <row r="169" spans="1:12">
      <c r="A169">
        <v>7234892</v>
      </c>
      <c r="B169" t="s">
        <v>2888</v>
      </c>
      <c r="C169" t="s">
        <v>117</v>
      </c>
      <c r="D169" t="s">
        <v>118</v>
      </c>
      <c r="E169">
        <v>45285</v>
      </c>
      <c r="F169" t="s">
        <v>63</v>
      </c>
      <c r="G169" s="16">
        <v>300</v>
      </c>
      <c r="H169" s="16">
        <v>3438999</v>
      </c>
      <c r="I169" s="16">
        <v>103169970</v>
      </c>
      <c r="K169" s="29" t="str">
        <f t="shared" si="2"/>
        <v>Спир</v>
      </c>
      <c r="L169" s="29" t="s">
        <v>499</v>
      </c>
    </row>
    <row r="170" spans="1:12">
      <c r="A170">
        <v>7234891</v>
      </c>
      <c r="B170" t="s">
        <v>2888</v>
      </c>
      <c r="C170" t="s">
        <v>99</v>
      </c>
      <c r="D170" t="s">
        <v>100</v>
      </c>
      <c r="E170">
        <v>45285</v>
      </c>
      <c r="F170" t="s">
        <v>63</v>
      </c>
      <c r="G170" s="16">
        <v>100</v>
      </c>
      <c r="H170" s="16">
        <v>3439999</v>
      </c>
      <c r="I170" s="16">
        <v>34399990</v>
      </c>
      <c r="K170" s="29" t="str">
        <f t="shared" si="2"/>
        <v>Спир</v>
      </c>
      <c r="L170" s="29" t="s">
        <v>499</v>
      </c>
    </row>
    <row r="171" spans="1:12">
      <c r="A171">
        <v>7234037</v>
      </c>
      <c r="B171" t="s">
        <v>2889</v>
      </c>
      <c r="C171" t="s">
        <v>1580</v>
      </c>
      <c r="D171" t="s">
        <v>1581</v>
      </c>
      <c r="E171">
        <v>45433</v>
      </c>
      <c r="F171" t="s">
        <v>64</v>
      </c>
      <c r="G171" s="16">
        <v>100</v>
      </c>
      <c r="H171" s="16">
        <v>4491211</v>
      </c>
      <c r="I171" s="16">
        <v>44912110</v>
      </c>
      <c r="K171" s="29" t="str">
        <f t="shared" si="2"/>
        <v>Спир</v>
      </c>
      <c r="L171" s="29" t="s">
        <v>499</v>
      </c>
    </row>
    <row r="172" spans="1:12">
      <c r="A172">
        <v>7233584</v>
      </c>
      <c r="B172" t="s">
        <v>2889</v>
      </c>
      <c r="C172" t="s">
        <v>425</v>
      </c>
      <c r="D172" t="s">
        <v>426</v>
      </c>
      <c r="E172">
        <v>401597</v>
      </c>
      <c r="F172" t="s">
        <v>2207</v>
      </c>
      <c r="G172" s="16">
        <v>400</v>
      </c>
      <c r="H172" s="16">
        <v>136960000</v>
      </c>
      <c r="I172" s="16">
        <v>136960000</v>
      </c>
      <c r="K172" s="29" t="str">
        <f t="shared" si="2"/>
        <v>Спир</v>
      </c>
      <c r="L172" s="29" t="s">
        <v>499</v>
      </c>
    </row>
    <row r="173" spans="1:12">
      <c r="A173">
        <v>7233583</v>
      </c>
      <c r="B173" t="s">
        <v>2889</v>
      </c>
      <c r="C173" t="s">
        <v>80</v>
      </c>
      <c r="D173" t="s">
        <v>81</v>
      </c>
      <c r="E173">
        <v>401597</v>
      </c>
      <c r="F173" t="s">
        <v>2207</v>
      </c>
      <c r="G173" s="16">
        <v>1600</v>
      </c>
      <c r="H173" s="16">
        <v>136960001</v>
      </c>
      <c r="I173" s="16">
        <v>547840004</v>
      </c>
      <c r="K173" s="29" t="str">
        <f t="shared" si="2"/>
        <v>Спир</v>
      </c>
      <c r="L173" s="29" t="s">
        <v>499</v>
      </c>
    </row>
    <row r="174" spans="1:12">
      <c r="A174">
        <v>7232575</v>
      </c>
      <c r="B174" t="s">
        <v>2889</v>
      </c>
      <c r="C174" t="s">
        <v>121</v>
      </c>
      <c r="D174" t="s">
        <v>122</v>
      </c>
      <c r="E174">
        <v>45285</v>
      </c>
      <c r="F174" t="s">
        <v>63</v>
      </c>
      <c r="G174" s="16">
        <v>150</v>
      </c>
      <c r="H174" s="16">
        <v>3434999</v>
      </c>
      <c r="I174" s="16">
        <v>51524985</v>
      </c>
      <c r="K174" s="29" t="str">
        <f t="shared" si="2"/>
        <v>Спир</v>
      </c>
      <c r="L174" s="29" t="s">
        <v>499</v>
      </c>
    </row>
    <row r="175" spans="1:12">
      <c r="A175">
        <v>7232574</v>
      </c>
      <c r="B175" t="s">
        <v>2889</v>
      </c>
      <c r="C175" t="s">
        <v>117</v>
      </c>
      <c r="D175" t="s">
        <v>118</v>
      </c>
      <c r="E175">
        <v>45285</v>
      </c>
      <c r="F175" t="s">
        <v>63</v>
      </c>
      <c r="G175" s="16">
        <v>200</v>
      </c>
      <c r="H175" s="16">
        <v>3435999</v>
      </c>
      <c r="I175" s="16">
        <v>68719980</v>
      </c>
      <c r="K175" s="29" t="str">
        <f t="shared" si="2"/>
        <v>Спир</v>
      </c>
      <c r="L175" s="29" t="s">
        <v>499</v>
      </c>
    </row>
    <row r="176" spans="1:12">
      <c r="A176">
        <v>7232573</v>
      </c>
      <c r="B176" t="s">
        <v>2889</v>
      </c>
      <c r="C176" t="s">
        <v>76</v>
      </c>
      <c r="D176" t="s">
        <v>77</v>
      </c>
      <c r="E176">
        <v>45285</v>
      </c>
      <c r="F176" t="s">
        <v>63</v>
      </c>
      <c r="G176" s="16">
        <v>50</v>
      </c>
      <c r="H176" s="16">
        <v>3439000</v>
      </c>
      <c r="I176" s="16">
        <v>17195000</v>
      </c>
      <c r="K176" s="29" t="str">
        <f t="shared" si="2"/>
        <v>Спир</v>
      </c>
      <c r="L176" s="29" t="s">
        <v>499</v>
      </c>
    </row>
    <row r="177" spans="1:12">
      <c r="A177">
        <v>7230298</v>
      </c>
      <c r="B177" t="s">
        <v>2890</v>
      </c>
      <c r="C177" t="s">
        <v>2886</v>
      </c>
      <c r="D177" t="s">
        <v>2887</v>
      </c>
      <c r="E177">
        <v>45433</v>
      </c>
      <c r="F177" t="s">
        <v>64</v>
      </c>
      <c r="G177" s="16">
        <v>10</v>
      </c>
      <c r="H177" s="16">
        <v>4491200</v>
      </c>
      <c r="I177" s="16">
        <v>4491200</v>
      </c>
      <c r="K177" s="29" t="str">
        <f t="shared" si="2"/>
        <v>Спир</v>
      </c>
      <c r="L177" s="29" t="s">
        <v>499</v>
      </c>
    </row>
    <row r="178" spans="1:12">
      <c r="A178">
        <v>7230277</v>
      </c>
      <c r="B178" t="s">
        <v>2890</v>
      </c>
      <c r="C178" t="s">
        <v>121</v>
      </c>
      <c r="D178" t="s">
        <v>122</v>
      </c>
      <c r="E178">
        <v>45285</v>
      </c>
      <c r="F178" t="s">
        <v>63</v>
      </c>
      <c r="G178" s="16">
        <v>300</v>
      </c>
      <c r="H178" s="16">
        <v>3437999</v>
      </c>
      <c r="I178" s="16">
        <v>103139970</v>
      </c>
      <c r="K178" s="29" t="str">
        <f t="shared" si="2"/>
        <v>Спир</v>
      </c>
      <c r="L178" s="29" t="s">
        <v>499</v>
      </c>
    </row>
    <row r="179" spans="1:12">
      <c r="A179">
        <v>7230276</v>
      </c>
      <c r="B179" t="s">
        <v>2890</v>
      </c>
      <c r="C179" t="s">
        <v>82</v>
      </c>
      <c r="D179" t="s">
        <v>83</v>
      </c>
      <c r="E179">
        <v>45285</v>
      </c>
      <c r="F179" t="s">
        <v>63</v>
      </c>
      <c r="G179" s="16">
        <v>100</v>
      </c>
      <c r="H179" s="16">
        <v>3438999</v>
      </c>
      <c r="I179" s="16">
        <v>34389990</v>
      </c>
      <c r="K179" s="29" t="str">
        <f t="shared" si="2"/>
        <v>Спир</v>
      </c>
      <c r="L179" s="29" t="s">
        <v>499</v>
      </c>
    </row>
    <row r="180" spans="1:12">
      <c r="A180">
        <v>7229698</v>
      </c>
      <c r="B180" t="s">
        <v>2891</v>
      </c>
      <c r="C180" t="s">
        <v>80</v>
      </c>
      <c r="D180" t="s">
        <v>81</v>
      </c>
      <c r="E180">
        <v>401597</v>
      </c>
      <c r="F180" t="s">
        <v>2207</v>
      </c>
      <c r="G180" s="16">
        <v>1600</v>
      </c>
      <c r="H180" s="16">
        <v>136960001</v>
      </c>
      <c r="I180" s="16">
        <v>547840004</v>
      </c>
      <c r="K180" s="29" t="str">
        <f t="shared" si="2"/>
        <v>Спир</v>
      </c>
      <c r="L180" s="29" t="s">
        <v>499</v>
      </c>
    </row>
    <row r="181" spans="1:12">
      <c r="A181">
        <v>7229466</v>
      </c>
      <c r="B181" t="s">
        <v>2891</v>
      </c>
      <c r="C181" t="s">
        <v>1622</v>
      </c>
      <c r="D181" t="s">
        <v>1623</v>
      </c>
      <c r="E181">
        <v>45433</v>
      </c>
      <c r="F181" t="s">
        <v>64</v>
      </c>
      <c r="G181" s="16">
        <v>50</v>
      </c>
      <c r="H181" s="16">
        <v>4491200</v>
      </c>
      <c r="I181" s="16">
        <v>22456000</v>
      </c>
      <c r="K181" s="29" t="str">
        <f t="shared" si="2"/>
        <v>Спир</v>
      </c>
      <c r="L181" s="29" t="s">
        <v>499</v>
      </c>
    </row>
    <row r="182" spans="1:12">
      <c r="A182">
        <v>7228892</v>
      </c>
      <c r="B182" t="s">
        <v>2891</v>
      </c>
      <c r="C182" t="s">
        <v>219</v>
      </c>
      <c r="D182" t="s">
        <v>220</v>
      </c>
      <c r="E182">
        <v>401596</v>
      </c>
      <c r="F182" t="s">
        <v>2206</v>
      </c>
      <c r="G182" s="16">
        <v>1200</v>
      </c>
      <c r="H182" s="16">
        <v>136960001</v>
      </c>
      <c r="I182" s="16">
        <v>41088000.299999997</v>
      </c>
      <c r="K182" s="29" t="str">
        <f t="shared" si="2"/>
        <v>Спир</v>
      </c>
      <c r="L182" s="29" t="s">
        <v>499</v>
      </c>
    </row>
    <row r="183" spans="1:12">
      <c r="A183">
        <v>7227857</v>
      </c>
      <c r="B183" t="s">
        <v>2891</v>
      </c>
      <c r="C183" t="s">
        <v>82</v>
      </c>
      <c r="D183" t="s">
        <v>83</v>
      </c>
      <c r="E183">
        <v>45285</v>
      </c>
      <c r="F183" t="s">
        <v>63</v>
      </c>
      <c r="G183" s="16">
        <v>50</v>
      </c>
      <c r="H183" s="16">
        <v>3425333</v>
      </c>
      <c r="I183" s="16">
        <v>17126665</v>
      </c>
      <c r="K183" s="29" t="str">
        <f t="shared" si="2"/>
        <v>Спир</v>
      </c>
      <c r="L183" s="29" t="s">
        <v>499</v>
      </c>
    </row>
    <row r="184" spans="1:12">
      <c r="A184">
        <v>7227856</v>
      </c>
      <c r="B184" t="s">
        <v>2891</v>
      </c>
      <c r="C184" t="s">
        <v>319</v>
      </c>
      <c r="D184" t="s">
        <v>320</v>
      </c>
      <c r="E184">
        <v>45285</v>
      </c>
      <c r="F184" t="s">
        <v>63</v>
      </c>
      <c r="G184" s="16">
        <v>350</v>
      </c>
      <c r="H184" s="16">
        <v>3435008</v>
      </c>
      <c r="I184" s="16">
        <v>120225280</v>
      </c>
      <c r="K184" s="29" t="str">
        <f t="shared" si="2"/>
        <v>Спир</v>
      </c>
      <c r="L184" s="29" t="s">
        <v>499</v>
      </c>
    </row>
    <row r="185" spans="1:12">
      <c r="A185">
        <v>7226586</v>
      </c>
      <c r="B185" t="s">
        <v>2892</v>
      </c>
      <c r="C185" t="s">
        <v>80</v>
      </c>
      <c r="D185" t="s">
        <v>81</v>
      </c>
      <c r="E185">
        <v>401597</v>
      </c>
      <c r="F185" t="s">
        <v>2207</v>
      </c>
      <c r="G185" s="16">
        <v>1600</v>
      </c>
      <c r="H185" s="16">
        <v>136960001</v>
      </c>
      <c r="I185" s="16">
        <v>547840004</v>
      </c>
      <c r="K185" s="29" t="str">
        <f t="shared" si="2"/>
        <v>Спир</v>
      </c>
      <c r="L185" s="29" t="s">
        <v>499</v>
      </c>
    </row>
    <row r="186" spans="1:12">
      <c r="A186">
        <v>7225549</v>
      </c>
      <c r="B186" t="s">
        <v>2892</v>
      </c>
      <c r="C186" t="s">
        <v>71</v>
      </c>
      <c r="D186" t="s">
        <v>72</v>
      </c>
      <c r="E186">
        <v>45285</v>
      </c>
      <c r="F186" t="s">
        <v>63</v>
      </c>
      <c r="G186" s="16">
        <v>200</v>
      </c>
      <c r="H186" s="16">
        <v>3425000</v>
      </c>
      <c r="I186" s="16">
        <v>68500000</v>
      </c>
      <c r="K186" s="29" t="str">
        <f t="shared" si="2"/>
        <v>Спир</v>
      </c>
      <c r="L186" s="29" t="s">
        <v>499</v>
      </c>
    </row>
    <row r="187" spans="1:12">
      <c r="A187">
        <v>7225548</v>
      </c>
      <c r="B187" t="s">
        <v>2892</v>
      </c>
      <c r="C187" t="s">
        <v>135</v>
      </c>
      <c r="D187" t="s">
        <v>136</v>
      </c>
      <c r="E187">
        <v>45285</v>
      </c>
      <c r="F187" t="s">
        <v>63</v>
      </c>
      <c r="G187" s="16">
        <v>200</v>
      </c>
      <c r="H187" s="16">
        <v>3425001</v>
      </c>
      <c r="I187" s="16">
        <v>68500020</v>
      </c>
      <c r="K187" s="29" t="str">
        <f t="shared" si="2"/>
        <v>Спир</v>
      </c>
      <c r="L187" s="29" t="s">
        <v>499</v>
      </c>
    </row>
    <row r="188" spans="1:12">
      <c r="A188">
        <v>7224888</v>
      </c>
      <c r="B188" t="s">
        <v>2893</v>
      </c>
      <c r="C188" t="s">
        <v>103</v>
      </c>
      <c r="D188" t="s">
        <v>104</v>
      </c>
      <c r="E188">
        <v>99401598</v>
      </c>
      <c r="F188" t="s">
        <v>2832</v>
      </c>
      <c r="G188" s="16">
        <v>400</v>
      </c>
      <c r="H188" s="16">
        <v>137360000</v>
      </c>
      <c r="I188" s="16">
        <v>137360000</v>
      </c>
      <c r="K188" s="29" t="str">
        <f t="shared" si="2"/>
        <v>Спир</v>
      </c>
      <c r="L188" s="29" t="s">
        <v>499</v>
      </c>
    </row>
    <row r="189" spans="1:12">
      <c r="A189">
        <v>7224886</v>
      </c>
      <c r="B189" t="s">
        <v>2893</v>
      </c>
      <c r="C189" t="s">
        <v>198</v>
      </c>
      <c r="D189" t="s">
        <v>199</v>
      </c>
      <c r="E189">
        <v>401596</v>
      </c>
      <c r="F189" t="s">
        <v>2206</v>
      </c>
      <c r="G189" s="16">
        <v>6000</v>
      </c>
      <c r="H189" s="16">
        <v>136960000</v>
      </c>
      <c r="I189" s="16">
        <v>205440000</v>
      </c>
      <c r="K189" s="29" t="str">
        <f t="shared" si="2"/>
        <v>Спир</v>
      </c>
      <c r="L189" s="29" t="s">
        <v>499</v>
      </c>
    </row>
    <row r="190" spans="1:12">
      <c r="A190">
        <v>7224885</v>
      </c>
      <c r="B190" t="s">
        <v>2893</v>
      </c>
      <c r="C190" t="s">
        <v>270</v>
      </c>
      <c r="D190" t="s">
        <v>271</v>
      </c>
      <c r="E190">
        <v>401596</v>
      </c>
      <c r="F190" t="s">
        <v>2206</v>
      </c>
      <c r="G190" s="16">
        <v>4400</v>
      </c>
      <c r="H190" s="16">
        <v>136960000</v>
      </c>
      <c r="I190" s="16">
        <v>150656000</v>
      </c>
      <c r="K190" s="29" t="str">
        <f t="shared" si="2"/>
        <v>Спир</v>
      </c>
      <c r="L190" s="29" t="s">
        <v>499</v>
      </c>
    </row>
    <row r="191" spans="1:12">
      <c r="A191">
        <v>7223942</v>
      </c>
      <c r="B191" t="s">
        <v>2893</v>
      </c>
      <c r="C191" t="s">
        <v>176</v>
      </c>
      <c r="D191" t="s">
        <v>177</v>
      </c>
      <c r="E191">
        <v>401597</v>
      </c>
      <c r="F191" t="s">
        <v>2207</v>
      </c>
      <c r="G191" s="16">
        <v>1200</v>
      </c>
      <c r="H191" s="16">
        <v>136967000</v>
      </c>
      <c r="I191" s="16">
        <v>410901000</v>
      </c>
      <c r="K191" s="29" t="str">
        <f t="shared" si="2"/>
        <v>Спир</v>
      </c>
      <c r="L191" s="29" t="s">
        <v>499</v>
      </c>
    </row>
    <row r="192" spans="1:12">
      <c r="A192">
        <v>7222863</v>
      </c>
      <c r="B192" t="s">
        <v>2893</v>
      </c>
      <c r="C192" t="s">
        <v>2894</v>
      </c>
      <c r="D192" t="s">
        <v>2895</v>
      </c>
      <c r="E192">
        <v>45433</v>
      </c>
      <c r="F192" t="s">
        <v>64</v>
      </c>
      <c r="G192" s="16">
        <v>100</v>
      </c>
      <c r="H192" s="16">
        <v>4491200</v>
      </c>
      <c r="I192" s="16">
        <v>44912000</v>
      </c>
      <c r="K192" s="29" t="str">
        <f t="shared" si="2"/>
        <v>Спир</v>
      </c>
      <c r="L192" s="29" t="s">
        <v>499</v>
      </c>
    </row>
    <row r="193" spans="1:12">
      <c r="A193">
        <v>7222862</v>
      </c>
      <c r="B193" t="s">
        <v>2893</v>
      </c>
      <c r="C193" t="s">
        <v>1580</v>
      </c>
      <c r="D193" t="s">
        <v>1581</v>
      </c>
      <c r="E193">
        <v>45433</v>
      </c>
      <c r="F193" t="s">
        <v>64</v>
      </c>
      <c r="G193" s="16">
        <v>50</v>
      </c>
      <c r="H193" s="16">
        <v>4491201</v>
      </c>
      <c r="I193" s="16">
        <v>22456005</v>
      </c>
      <c r="K193" s="29" t="str">
        <f t="shared" si="2"/>
        <v>Спир</v>
      </c>
      <c r="L193" s="29" t="s">
        <v>499</v>
      </c>
    </row>
    <row r="194" spans="1:12">
      <c r="A194">
        <v>7222833</v>
      </c>
      <c r="B194" t="s">
        <v>2893</v>
      </c>
      <c r="C194" t="s">
        <v>204</v>
      </c>
      <c r="D194" t="s">
        <v>205</v>
      </c>
      <c r="E194">
        <v>45285</v>
      </c>
      <c r="F194" t="s">
        <v>63</v>
      </c>
      <c r="G194" s="16">
        <v>200</v>
      </c>
      <c r="H194" s="16">
        <v>3425099</v>
      </c>
      <c r="I194" s="16">
        <v>68501980</v>
      </c>
      <c r="K194" s="29" t="str">
        <f t="shared" si="2"/>
        <v>Спир</v>
      </c>
      <c r="L194" s="29" t="s">
        <v>499</v>
      </c>
    </row>
    <row r="195" spans="1:12">
      <c r="A195">
        <v>7222008</v>
      </c>
      <c r="B195" t="s">
        <v>2896</v>
      </c>
      <c r="C195" t="s">
        <v>103</v>
      </c>
      <c r="D195" t="s">
        <v>104</v>
      </c>
      <c r="E195">
        <v>401598</v>
      </c>
      <c r="F195" t="s">
        <v>2210</v>
      </c>
      <c r="G195" s="16">
        <v>2000</v>
      </c>
      <c r="H195" s="16">
        <v>137360000</v>
      </c>
      <c r="I195" s="16">
        <v>686800000</v>
      </c>
      <c r="K195" s="29" t="str">
        <f t="shared" si="2"/>
        <v>Спир</v>
      </c>
      <c r="L195" s="29" t="s">
        <v>499</v>
      </c>
    </row>
    <row r="196" spans="1:12">
      <c r="A196">
        <v>7221774</v>
      </c>
      <c r="B196" t="s">
        <v>2896</v>
      </c>
      <c r="C196" t="s">
        <v>2897</v>
      </c>
      <c r="D196" t="s">
        <v>2898</v>
      </c>
      <c r="E196">
        <v>45433</v>
      </c>
      <c r="F196" t="s">
        <v>64</v>
      </c>
      <c r="G196" s="16">
        <v>30</v>
      </c>
      <c r="H196" s="16">
        <v>4491200</v>
      </c>
      <c r="I196" s="16">
        <v>13473600</v>
      </c>
      <c r="K196" s="29" t="str">
        <f t="shared" si="2"/>
        <v>Спир</v>
      </c>
      <c r="L196" s="29" t="s">
        <v>499</v>
      </c>
    </row>
    <row r="197" spans="1:12">
      <c r="A197">
        <v>7220244</v>
      </c>
      <c r="B197" t="s">
        <v>2896</v>
      </c>
      <c r="C197" t="s">
        <v>99</v>
      </c>
      <c r="D197" t="s">
        <v>100</v>
      </c>
      <c r="E197">
        <v>45285</v>
      </c>
      <c r="F197" t="s">
        <v>63</v>
      </c>
      <c r="G197" s="16">
        <v>150</v>
      </c>
      <c r="H197" s="16">
        <v>3424777</v>
      </c>
      <c r="I197" s="16">
        <v>51371655</v>
      </c>
      <c r="K197" s="29" t="str">
        <f t="shared" ref="K197:K260" si="3">LEFT(F197,4)</f>
        <v>Спир</v>
      </c>
      <c r="L197" s="29" t="s">
        <v>499</v>
      </c>
    </row>
    <row r="198" spans="1:12">
      <c r="A198">
        <v>7219470</v>
      </c>
      <c r="B198" t="s">
        <v>2899</v>
      </c>
      <c r="C198" t="s">
        <v>1566</v>
      </c>
      <c r="D198" t="s">
        <v>1567</v>
      </c>
      <c r="E198">
        <v>45433</v>
      </c>
      <c r="F198" t="s">
        <v>64</v>
      </c>
      <c r="G198" s="16">
        <v>100</v>
      </c>
      <c r="H198" s="16">
        <v>4491200</v>
      </c>
      <c r="I198" s="16">
        <v>44912000</v>
      </c>
      <c r="K198" s="29" t="str">
        <f t="shared" si="3"/>
        <v>Спир</v>
      </c>
      <c r="L198" s="29" t="s">
        <v>499</v>
      </c>
    </row>
    <row r="199" spans="1:12">
      <c r="A199">
        <v>7218787</v>
      </c>
      <c r="B199" t="s">
        <v>2899</v>
      </c>
      <c r="C199" t="s">
        <v>103</v>
      </c>
      <c r="D199" t="s">
        <v>104</v>
      </c>
      <c r="E199">
        <v>401598</v>
      </c>
      <c r="F199" t="s">
        <v>2210</v>
      </c>
      <c r="G199" s="16">
        <v>800</v>
      </c>
      <c r="H199" s="16">
        <v>137363000</v>
      </c>
      <c r="I199" s="16">
        <v>274726000</v>
      </c>
      <c r="K199" s="29" t="str">
        <f t="shared" si="3"/>
        <v>Спир</v>
      </c>
      <c r="L199" s="29" t="s">
        <v>499</v>
      </c>
    </row>
    <row r="200" spans="1:12">
      <c r="A200">
        <v>7218786</v>
      </c>
      <c r="B200" t="s">
        <v>2899</v>
      </c>
      <c r="C200" t="s">
        <v>143</v>
      </c>
      <c r="D200" t="s">
        <v>144</v>
      </c>
      <c r="E200">
        <v>401596</v>
      </c>
      <c r="F200" t="s">
        <v>2206</v>
      </c>
      <c r="G200" s="16">
        <v>3200</v>
      </c>
      <c r="H200" s="16">
        <v>136963000</v>
      </c>
      <c r="I200" s="16">
        <v>109570400</v>
      </c>
      <c r="K200" s="29" t="str">
        <f t="shared" si="3"/>
        <v>Спир</v>
      </c>
      <c r="L200" s="29" t="s">
        <v>499</v>
      </c>
    </row>
    <row r="201" spans="1:12">
      <c r="A201">
        <v>7218785</v>
      </c>
      <c r="B201" t="s">
        <v>2899</v>
      </c>
      <c r="C201" t="s">
        <v>425</v>
      </c>
      <c r="D201" t="s">
        <v>426</v>
      </c>
      <c r="E201">
        <v>401597</v>
      </c>
      <c r="F201" t="s">
        <v>2207</v>
      </c>
      <c r="G201" s="16">
        <v>1200</v>
      </c>
      <c r="H201" s="16">
        <v>136963000</v>
      </c>
      <c r="I201" s="16">
        <v>410889000</v>
      </c>
      <c r="K201" s="29" t="str">
        <f t="shared" si="3"/>
        <v>Спир</v>
      </c>
      <c r="L201" s="29" t="s">
        <v>499</v>
      </c>
    </row>
    <row r="202" spans="1:12">
      <c r="A202">
        <v>7217032</v>
      </c>
      <c r="B202" t="s">
        <v>2900</v>
      </c>
      <c r="C202" t="s">
        <v>425</v>
      </c>
      <c r="D202" t="s">
        <v>426</v>
      </c>
      <c r="E202">
        <v>401597</v>
      </c>
      <c r="F202" t="s">
        <v>2207</v>
      </c>
      <c r="G202" s="16">
        <v>2000</v>
      </c>
      <c r="H202" s="16">
        <v>136962571</v>
      </c>
      <c r="I202" s="16">
        <v>684812855</v>
      </c>
      <c r="K202" s="29" t="str">
        <f t="shared" si="3"/>
        <v>Спир</v>
      </c>
      <c r="L202" s="29" t="s">
        <v>499</v>
      </c>
    </row>
    <row r="203" spans="1:12">
      <c r="A203">
        <v>7216766</v>
      </c>
      <c r="B203" t="s">
        <v>2900</v>
      </c>
      <c r="C203" t="s">
        <v>323</v>
      </c>
      <c r="D203" t="s">
        <v>324</v>
      </c>
      <c r="E203">
        <v>45285</v>
      </c>
      <c r="F203" t="s">
        <v>63</v>
      </c>
      <c r="G203" s="16">
        <v>100</v>
      </c>
      <c r="H203" s="16">
        <v>3424000</v>
      </c>
      <c r="I203" s="16">
        <v>34240000</v>
      </c>
      <c r="K203" s="29" t="str">
        <f t="shared" si="3"/>
        <v>Спир</v>
      </c>
      <c r="L203" s="29" t="s">
        <v>499</v>
      </c>
    </row>
    <row r="204" spans="1:12">
      <c r="A204">
        <v>7216041</v>
      </c>
      <c r="B204" t="s">
        <v>2900</v>
      </c>
      <c r="C204" t="s">
        <v>143</v>
      </c>
      <c r="D204" t="s">
        <v>144</v>
      </c>
      <c r="E204">
        <v>401596</v>
      </c>
      <c r="F204" t="s">
        <v>2206</v>
      </c>
      <c r="G204" s="16">
        <v>3200</v>
      </c>
      <c r="H204" s="16">
        <v>136961000</v>
      </c>
      <c r="I204" s="16">
        <v>109568800</v>
      </c>
      <c r="K204" s="29" t="str">
        <f t="shared" si="3"/>
        <v>Спир</v>
      </c>
      <c r="L204" s="29" t="s">
        <v>499</v>
      </c>
    </row>
    <row r="205" spans="1:12">
      <c r="A205">
        <v>7215064</v>
      </c>
      <c r="B205" t="s">
        <v>2900</v>
      </c>
      <c r="C205" t="s">
        <v>306</v>
      </c>
      <c r="D205" t="s">
        <v>313</v>
      </c>
      <c r="E205">
        <v>45285</v>
      </c>
      <c r="F205" t="s">
        <v>63</v>
      </c>
      <c r="G205" s="16">
        <v>10</v>
      </c>
      <c r="H205" s="16">
        <v>3425222</v>
      </c>
      <c r="I205" s="16">
        <v>3425222</v>
      </c>
      <c r="K205" s="29" t="str">
        <f t="shared" si="3"/>
        <v>Спир</v>
      </c>
      <c r="L205" s="29" t="s">
        <v>499</v>
      </c>
    </row>
    <row r="206" spans="1:12">
      <c r="A206">
        <v>7214058</v>
      </c>
      <c r="B206" t="s">
        <v>2901</v>
      </c>
      <c r="C206" t="s">
        <v>306</v>
      </c>
      <c r="D206" t="s">
        <v>313</v>
      </c>
      <c r="E206">
        <v>45285</v>
      </c>
      <c r="F206" t="s">
        <v>63</v>
      </c>
      <c r="G206" s="16">
        <v>10</v>
      </c>
      <c r="H206" s="16">
        <v>3427000</v>
      </c>
      <c r="I206" s="16">
        <v>3427000</v>
      </c>
      <c r="K206" s="29" t="str">
        <f t="shared" si="3"/>
        <v>Спир</v>
      </c>
      <c r="L206" s="29" t="s">
        <v>499</v>
      </c>
    </row>
    <row r="207" spans="1:12">
      <c r="A207">
        <v>7213411</v>
      </c>
      <c r="B207" t="s">
        <v>2901</v>
      </c>
      <c r="C207" t="s">
        <v>198</v>
      </c>
      <c r="D207" t="s">
        <v>199</v>
      </c>
      <c r="E207">
        <v>401596</v>
      </c>
      <c r="F207" t="s">
        <v>2206</v>
      </c>
      <c r="G207" s="16">
        <v>6000</v>
      </c>
      <c r="H207" s="16">
        <v>136960000</v>
      </c>
      <c r="I207" s="16">
        <v>205440000</v>
      </c>
      <c r="K207" s="29" t="str">
        <f t="shared" si="3"/>
        <v>Спир</v>
      </c>
      <c r="L207" s="29" t="s">
        <v>499</v>
      </c>
    </row>
    <row r="208" spans="1:12">
      <c r="A208">
        <v>7213410</v>
      </c>
      <c r="B208" t="s">
        <v>2901</v>
      </c>
      <c r="C208" t="s">
        <v>80</v>
      </c>
      <c r="D208" t="s">
        <v>81</v>
      </c>
      <c r="E208">
        <v>401597</v>
      </c>
      <c r="F208" t="s">
        <v>2207</v>
      </c>
      <c r="G208" s="16">
        <v>1600</v>
      </c>
      <c r="H208" s="16">
        <v>136962571</v>
      </c>
      <c r="I208" s="16">
        <v>547850284</v>
      </c>
      <c r="K208" s="29" t="str">
        <f t="shared" si="3"/>
        <v>Спир</v>
      </c>
      <c r="L208" s="29" t="s">
        <v>499</v>
      </c>
    </row>
    <row r="209" spans="1:12">
      <c r="A209">
        <v>7211388</v>
      </c>
      <c r="B209" t="s">
        <v>2902</v>
      </c>
      <c r="C209" t="s">
        <v>2903</v>
      </c>
      <c r="D209" t="s">
        <v>2904</v>
      </c>
      <c r="E209">
        <v>45433</v>
      </c>
      <c r="F209" t="s">
        <v>64</v>
      </c>
      <c r="G209" s="16">
        <v>10</v>
      </c>
      <c r="H209" s="16">
        <v>4491200</v>
      </c>
      <c r="I209" s="16">
        <v>4491200</v>
      </c>
      <c r="K209" s="29" t="str">
        <f t="shared" si="3"/>
        <v>Спир</v>
      </c>
      <c r="L209" s="29" t="s">
        <v>499</v>
      </c>
    </row>
    <row r="210" spans="1:12">
      <c r="A210">
        <v>7211387</v>
      </c>
      <c r="B210" t="s">
        <v>2902</v>
      </c>
      <c r="C210" t="s">
        <v>326</v>
      </c>
      <c r="D210" t="s">
        <v>285</v>
      </c>
      <c r="E210">
        <v>45433</v>
      </c>
      <c r="F210" t="s">
        <v>64</v>
      </c>
      <c r="G210" s="16">
        <v>20</v>
      </c>
      <c r="H210" s="16">
        <v>4491200</v>
      </c>
      <c r="I210" s="16">
        <v>8982400</v>
      </c>
      <c r="K210" s="29" t="str">
        <f t="shared" si="3"/>
        <v>Спир</v>
      </c>
      <c r="L210" s="29" t="s">
        <v>499</v>
      </c>
    </row>
    <row r="211" spans="1:12">
      <c r="A211">
        <v>7210614</v>
      </c>
      <c r="B211" t="s">
        <v>2902</v>
      </c>
      <c r="C211" t="s">
        <v>80</v>
      </c>
      <c r="D211" t="s">
        <v>81</v>
      </c>
      <c r="E211">
        <v>401598</v>
      </c>
      <c r="F211" t="s">
        <v>2210</v>
      </c>
      <c r="G211" s="16">
        <v>1600</v>
      </c>
      <c r="H211" s="16">
        <v>137361000</v>
      </c>
      <c r="I211" s="16">
        <v>549444000</v>
      </c>
      <c r="K211" s="29" t="str">
        <f t="shared" si="3"/>
        <v>Спир</v>
      </c>
      <c r="L211" s="29" t="s">
        <v>499</v>
      </c>
    </row>
    <row r="212" spans="1:12">
      <c r="A212">
        <v>7209538</v>
      </c>
      <c r="B212" t="s">
        <v>2902</v>
      </c>
      <c r="C212" t="s">
        <v>204</v>
      </c>
      <c r="D212" t="s">
        <v>205</v>
      </c>
      <c r="E212">
        <v>45285</v>
      </c>
      <c r="F212" t="s">
        <v>63</v>
      </c>
      <c r="G212" s="16">
        <v>200</v>
      </c>
      <c r="H212" s="16">
        <v>3425099</v>
      </c>
      <c r="I212" s="16">
        <v>68501980</v>
      </c>
      <c r="K212" s="29" t="str">
        <f t="shared" si="3"/>
        <v>Спир</v>
      </c>
      <c r="L212" s="29" t="s">
        <v>499</v>
      </c>
    </row>
    <row r="213" spans="1:12">
      <c r="A213">
        <v>7209537</v>
      </c>
      <c r="B213" t="s">
        <v>2902</v>
      </c>
      <c r="C213" t="s">
        <v>1582</v>
      </c>
      <c r="D213" t="s">
        <v>1583</v>
      </c>
      <c r="E213">
        <v>45285</v>
      </c>
      <c r="F213" t="s">
        <v>63</v>
      </c>
      <c r="G213" s="16">
        <v>170</v>
      </c>
      <c r="H213" s="16">
        <v>3425888</v>
      </c>
      <c r="I213" s="16">
        <v>58240096</v>
      </c>
      <c r="K213" s="29" t="str">
        <f t="shared" si="3"/>
        <v>Спир</v>
      </c>
      <c r="L213" s="29" t="s">
        <v>499</v>
      </c>
    </row>
    <row r="214" spans="1:12">
      <c r="A214">
        <v>7209536</v>
      </c>
      <c r="B214" t="s">
        <v>2902</v>
      </c>
      <c r="C214" t="s">
        <v>306</v>
      </c>
      <c r="D214" t="s">
        <v>313</v>
      </c>
      <c r="E214">
        <v>45285</v>
      </c>
      <c r="F214" t="s">
        <v>63</v>
      </c>
      <c r="G214" s="16">
        <v>10</v>
      </c>
      <c r="H214" s="16">
        <v>3428000</v>
      </c>
      <c r="I214" s="16">
        <v>3428000</v>
      </c>
      <c r="K214" s="29" t="str">
        <f t="shared" si="3"/>
        <v>Спир</v>
      </c>
      <c r="L214" s="29" t="s">
        <v>499</v>
      </c>
    </row>
    <row r="215" spans="1:12">
      <c r="A215">
        <v>7208481</v>
      </c>
      <c r="B215" t="s">
        <v>2905</v>
      </c>
      <c r="C215" t="s">
        <v>87</v>
      </c>
      <c r="D215" t="s">
        <v>88</v>
      </c>
      <c r="E215">
        <v>401596</v>
      </c>
      <c r="F215" t="s">
        <v>2206</v>
      </c>
      <c r="G215" s="16">
        <v>26000</v>
      </c>
      <c r="H215" s="16">
        <v>136960000</v>
      </c>
      <c r="I215" s="16">
        <v>890240000</v>
      </c>
      <c r="K215" s="29" t="str">
        <f t="shared" si="3"/>
        <v>Спир</v>
      </c>
      <c r="L215" s="29" t="s">
        <v>499</v>
      </c>
    </row>
    <row r="216" spans="1:12">
      <c r="A216">
        <v>7208214</v>
      </c>
      <c r="B216" t="s">
        <v>2905</v>
      </c>
      <c r="C216" t="s">
        <v>115</v>
      </c>
      <c r="D216" t="s">
        <v>116</v>
      </c>
      <c r="E216">
        <v>45433</v>
      </c>
      <c r="F216" t="s">
        <v>64</v>
      </c>
      <c r="G216" s="16">
        <v>300</v>
      </c>
      <c r="H216" s="16">
        <v>4491500</v>
      </c>
      <c r="I216" s="16">
        <v>134745000</v>
      </c>
      <c r="K216" s="29" t="str">
        <f t="shared" si="3"/>
        <v>Спир</v>
      </c>
      <c r="L216" s="29" t="s">
        <v>499</v>
      </c>
    </row>
    <row r="217" spans="1:12">
      <c r="A217">
        <v>7208194</v>
      </c>
      <c r="B217" t="s">
        <v>2905</v>
      </c>
      <c r="C217" t="s">
        <v>117</v>
      </c>
      <c r="D217" t="s">
        <v>118</v>
      </c>
      <c r="E217">
        <v>9945285</v>
      </c>
      <c r="F217" t="s">
        <v>275</v>
      </c>
      <c r="G217" s="16">
        <v>260</v>
      </c>
      <c r="H217" s="16">
        <v>3431571</v>
      </c>
      <c r="I217" s="16">
        <v>89220846</v>
      </c>
      <c r="K217" s="29" t="str">
        <f t="shared" si="3"/>
        <v>Спир</v>
      </c>
      <c r="L217" s="29" t="s">
        <v>499</v>
      </c>
    </row>
    <row r="218" spans="1:12">
      <c r="A218">
        <v>7207409</v>
      </c>
      <c r="B218" t="s">
        <v>2905</v>
      </c>
      <c r="C218" t="s">
        <v>108</v>
      </c>
      <c r="D218" t="s">
        <v>109</v>
      </c>
      <c r="E218">
        <v>401599</v>
      </c>
      <c r="F218" t="s">
        <v>2208</v>
      </c>
      <c r="G218" s="16">
        <v>3200</v>
      </c>
      <c r="H218" s="16">
        <v>137361000</v>
      </c>
      <c r="I218" s="16">
        <v>109888800</v>
      </c>
      <c r="K218" s="29" t="str">
        <f t="shared" si="3"/>
        <v>Спир</v>
      </c>
      <c r="L218" s="29" t="s">
        <v>499</v>
      </c>
    </row>
    <row r="219" spans="1:12">
      <c r="A219">
        <v>7207407</v>
      </c>
      <c r="B219" t="s">
        <v>2905</v>
      </c>
      <c r="C219" t="s">
        <v>176</v>
      </c>
      <c r="D219" t="s">
        <v>177</v>
      </c>
      <c r="E219">
        <v>401597</v>
      </c>
      <c r="F219" t="s">
        <v>2207</v>
      </c>
      <c r="G219" s="16">
        <v>800</v>
      </c>
      <c r="H219" s="16">
        <v>136966777</v>
      </c>
      <c r="I219" s="16">
        <v>273933554</v>
      </c>
      <c r="K219" s="29" t="str">
        <f t="shared" si="3"/>
        <v>Спир</v>
      </c>
      <c r="L219" s="29" t="s">
        <v>499</v>
      </c>
    </row>
    <row r="220" spans="1:12">
      <c r="A220">
        <v>7206394</v>
      </c>
      <c r="B220" t="s">
        <v>2905</v>
      </c>
      <c r="C220" t="s">
        <v>2906</v>
      </c>
      <c r="D220" t="s">
        <v>2907</v>
      </c>
      <c r="E220">
        <v>45433</v>
      </c>
      <c r="F220" t="s">
        <v>64</v>
      </c>
      <c r="G220" s="16">
        <v>40</v>
      </c>
      <c r="H220" s="16">
        <v>4491200</v>
      </c>
      <c r="I220" s="16">
        <v>17964800</v>
      </c>
      <c r="K220" s="29" t="str">
        <f t="shared" si="3"/>
        <v>Спир</v>
      </c>
      <c r="L220" s="29" t="s">
        <v>499</v>
      </c>
    </row>
    <row r="221" spans="1:12">
      <c r="A221">
        <v>7206393</v>
      </c>
      <c r="B221" t="s">
        <v>2905</v>
      </c>
      <c r="C221" t="s">
        <v>106</v>
      </c>
      <c r="D221" t="s">
        <v>107</v>
      </c>
      <c r="E221">
        <v>45433</v>
      </c>
      <c r="F221" t="s">
        <v>64</v>
      </c>
      <c r="G221" s="16">
        <v>50</v>
      </c>
      <c r="H221" s="16">
        <v>4491200</v>
      </c>
      <c r="I221" s="16">
        <v>22456000</v>
      </c>
      <c r="K221" s="29" t="str">
        <f t="shared" si="3"/>
        <v>Спир</v>
      </c>
      <c r="L221" s="29" t="s">
        <v>499</v>
      </c>
    </row>
    <row r="222" spans="1:12">
      <c r="A222">
        <v>7206366</v>
      </c>
      <c r="B222" t="s">
        <v>2905</v>
      </c>
      <c r="C222" t="s">
        <v>117</v>
      </c>
      <c r="D222" t="s">
        <v>118</v>
      </c>
      <c r="E222">
        <v>45285</v>
      </c>
      <c r="F222" t="s">
        <v>63</v>
      </c>
      <c r="G222" s="16">
        <v>190</v>
      </c>
      <c r="H222" s="16">
        <v>3426571</v>
      </c>
      <c r="I222" s="16">
        <v>65104849</v>
      </c>
      <c r="K222" s="29" t="str">
        <f t="shared" si="3"/>
        <v>Спир</v>
      </c>
      <c r="L222" s="29" t="s">
        <v>499</v>
      </c>
    </row>
    <row r="223" spans="1:12">
      <c r="A223">
        <v>7205441</v>
      </c>
      <c r="B223" t="s">
        <v>2908</v>
      </c>
      <c r="C223" t="s">
        <v>108</v>
      </c>
      <c r="D223" t="s">
        <v>109</v>
      </c>
      <c r="E223">
        <v>401599</v>
      </c>
      <c r="F223" t="s">
        <v>2208</v>
      </c>
      <c r="G223" s="16">
        <v>3200</v>
      </c>
      <c r="H223" s="16">
        <v>137361571</v>
      </c>
      <c r="I223" s="16">
        <v>109889256.8</v>
      </c>
      <c r="K223" s="29" t="str">
        <f t="shared" si="3"/>
        <v>Спир</v>
      </c>
      <c r="L223" s="29" t="s">
        <v>499</v>
      </c>
    </row>
    <row r="224" spans="1:12">
      <c r="A224">
        <v>7205246</v>
      </c>
      <c r="B224" t="s">
        <v>2908</v>
      </c>
      <c r="C224" t="s">
        <v>117</v>
      </c>
      <c r="D224" t="s">
        <v>118</v>
      </c>
      <c r="E224">
        <v>45285</v>
      </c>
      <c r="F224" t="s">
        <v>63</v>
      </c>
      <c r="G224" s="16">
        <v>50</v>
      </c>
      <c r="H224" s="16">
        <v>3424000</v>
      </c>
      <c r="I224" s="16">
        <v>17120000</v>
      </c>
      <c r="K224" s="29" t="str">
        <f t="shared" si="3"/>
        <v>Спир</v>
      </c>
      <c r="L224" s="29" t="s">
        <v>499</v>
      </c>
    </row>
    <row r="225" spans="1:12">
      <c r="A225">
        <v>7204520</v>
      </c>
      <c r="B225" t="s">
        <v>2908</v>
      </c>
      <c r="C225" t="s">
        <v>80</v>
      </c>
      <c r="D225" t="s">
        <v>81</v>
      </c>
      <c r="E225">
        <v>401597</v>
      </c>
      <c r="F225" t="s">
        <v>2207</v>
      </c>
      <c r="G225" s="16">
        <v>1600</v>
      </c>
      <c r="H225" s="16">
        <v>136962571</v>
      </c>
      <c r="I225" s="16">
        <v>547850284</v>
      </c>
      <c r="K225" s="29" t="str">
        <f t="shared" si="3"/>
        <v>Спир</v>
      </c>
      <c r="L225" s="29" t="s">
        <v>499</v>
      </c>
    </row>
    <row r="226" spans="1:12">
      <c r="A226">
        <v>7203461</v>
      </c>
      <c r="B226" t="s">
        <v>2908</v>
      </c>
      <c r="C226" t="s">
        <v>86</v>
      </c>
      <c r="D226" t="s">
        <v>75</v>
      </c>
      <c r="E226">
        <v>45433</v>
      </c>
      <c r="F226" t="s">
        <v>64</v>
      </c>
      <c r="G226" s="16">
        <v>100</v>
      </c>
      <c r="H226" s="16">
        <v>4492000</v>
      </c>
      <c r="I226" s="16">
        <v>44920000</v>
      </c>
      <c r="K226" s="29" t="str">
        <f t="shared" si="3"/>
        <v>Спир</v>
      </c>
      <c r="L226" s="29" t="s">
        <v>499</v>
      </c>
    </row>
    <row r="227" spans="1:12">
      <c r="A227">
        <v>7203440</v>
      </c>
      <c r="B227" t="s">
        <v>2908</v>
      </c>
      <c r="C227" t="s">
        <v>1589</v>
      </c>
      <c r="D227" t="s">
        <v>1590</v>
      </c>
      <c r="E227">
        <v>45285</v>
      </c>
      <c r="F227" t="s">
        <v>63</v>
      </c>
      <c r="G227" s="16">
        <v>350</v>
      </c>
      <c r="H227" s="16">
        <v>3426571</v>
      </c>
      <c r="I227" s="16">
        <v>119929985</v>
      </c>
      <c r="K227" s="29" t="str">
        <f t="shared" si="3"/>
        <v>Спир</v>
      </c>
      <c r="L227" s="29" t="s">
        <v>499</v>
      </c>
    </row>
    <row r="228" spans="1:12">
      <c r="A228">
        <v>7202331</v>
      </c>
      <c r="B228" t="s">
        <v>2909</v>
      </c>
      <c r="C228" t="s">
        <v>2910</v>
      </c>
      <c r="D228" t="s">
        <v>2911</v>
      </c>
      <c r="E228">
        <v>45433</v>
      </c>
      <c r="F228" t="s">
        <v>64</v>
      </c>
      <c r="G228" s="16">
        <v>10</v>
      </c>
      <c r="H228" s="16">
        <v>4491200</v>
      </c>
      <c r="I228" s="16">
        <v>4491200</v>
      </c>
      <c r="K228" s="29" t="str">
        <f t="shared" si="3"/>
        <v>Спир</v>
      </c>
      <c r="L228" s="29" t="s">
        <v>499</v>
      </c>
    </row>
    <row r="229" spans="1:12">
      <c r="A229">
        <v>7202313</v>
      </c>
      <c r="B229" t="s">
        <v>2909</v>
      </c>
      <c r="C229" t="s">
        <v>1589</v>
      </c>
      <c r="D229" t="s">
        <v>1590</v>
      </c>
      <c r="E229">
        <v>45285</v>
      </c>
      <c r="F229" t="s">
        <v>63</v>
      </c>
      <c r="G229" s="16">
        <v>400</v>
      </c>
      <c r="H229" s="16">
        <v>3425888</v>
      </c>
      <c r="I229" s="16">
        <v>137035520</v>
      </c>
      <c r="K229" s="29" t="str">
        <f t="shared" si="3"/>
        <v>Спир</v>
      </c>
      <c r="L229" s="29" t="s">
        <v>499</v>
      </c>
    </row>
    <row r="230" spans="1:12">
      <c r="A230">
        <v>7200597</v>
      </c>
      <c r="B230" t="s">
        <v>2909</v>
      </c>
      <c r="C230" t="s">
        <v>2872</v>
      </c>
      <c r="D230" t="s">
        <v>2873</v>
      </c>
      <c r="E230">
        <v>45433</v>
      </c>
      <c r="F230" t="s">
        <v>64</v>
      </c>
      <c r="G230" s="16">
        <v>100</v>
      </c>
      <c r="H230" s="16">
        <v>4492000</v>
      </c>
      <c r="I230" s="16">
        <v>44920000</v>
      </c>
      <c r="K230" s="29" t="str">
        <f t="shared" si="3"/>
        <v>Спир</v>
      </c>
      <c r="L230" s="29" t="s">
        <v>499</v>
      </c>
    </row>
    <row r="231" spans="1:12">
      <c r="A231">
        <v>7199434</v>
      </c>
      <c r="B231" t="s">
        <v>2912</v>
      </c>
      <c r="C231" t="s">
        <v>1589</v>
      </c>
      <c r="D231" t="s">
        <v>1590</v>
      </c>
      <c r="E231">
        <v>45285</v>
      </c>
      <c r="F231" t="s">
        <v>63</v>
      </c>
      <c r="G231" s="16">
        <v>350</v>
      </c>
      <c r="H231" s="16">
        <v>3424555</v>
      </c>
      <c r="I231" s="16">
        <v>119859425</v>
      </c>
      <c r="K231" s="29" t="str">
        <f t="shared" si="3"/>
        <v>Спир</v>
      </c>
      <c r="L231" s="29" t="s">
        <v>499</v>
      </c>
    </row>
    <row r="232" spans="1:12">
      <c r="A232">
        <v>7198637</v>
      </c>
      <c r="B232" t="s">
        <v>2912</v>
      </c>
      <c r="C232" t="s">
        <v>103</v>
      </c>
      <c r="D232" t="s">
        <v>104</v>
      </c>
      <c r="E232">
        <v>401598</v>
      </c>
      <c r="F232" t="s">
        <v>2210</v>
      </c>
      <c r="G232" s="16">
        <v>1200</v>
      </c>
      <c r="H232" s="16">
        <v>137362571</v>
      </c>
      <c r="I232" s="16">
        <v>412087713</v>
      </c>
      <c r="K232" s="29" t="str">
        <f t="shared" si="3"/>
        <v>Спир</v>
      </c>
      <c r="L232" s="29" t="s">
        <v>499</v>
      </c>
    </row>
    <row r="233" spans="1:12">
      <c r="A233">
        <v>7198636</v>
      </c>
      <c r="B233" t="s">
        <v>2912</v>
      </c>
      <c r="C233" t="s">
        <v>80</v>
      </c>
      <c r="D233" t="s">
        <v>81</v>
      </c>
      <c r="E233">
        <v>401597</v>
      </c>
      <c r="F233" t="s">
        <v>2207</v>
      </c>
      <c r="G233" s="16">
        <v>800</v>
      </c>
      <c r="H233" s="16">
        <v>136961571</v>
      </c>
      <c r="I233" s="16">
        <v>273923142</v>
      </c>
      <c r="K233" s="29" t="str">
        <f t="shared" si="3"/>
        <v>Спир</v>
      </c>
      <c r="L233" s="29" t="s">
        <v>499</v>
      </c>
    </row>
    <row r="234" spans="1:12">
      <c r="A234">
        <v>7197605</v>
      </c>
      <c r="B234" t="s">
        <v>2912</v>
      </c>
      <c r="C234" t="s">
        <v>123</v>
      </c>
      <c r="D234" t="s">
        <v>124</v>
      </c>
      <c r="E234">
        <v>45285</v>
      </c>
      <c r="F234" t="s">
        <v>63</v>
      </c>
      <c r="G234" s="16">
        <v>50</v>
      </c>
      <c r="H234" s="16">
        <v>3426999</v>
      </c>
      <c r="I234" s="16">
        <v>17134995</v>
      </c>
      <c r="K234" s="29" t="str">
        <f t="shared" si="3"/>
        <v>Спир</v>
      </c>
      <c r="L234" s="29" t="s">
        <v>499</v>
      </c>
    </row>
    <row r="235" spans="1:12">
      <c r="A235">
        <v>7196543</v>
      </c>
      <c r="B235" t="s">
        <v>2913</v>
      </c>
      <c r="C235" t="s">
        <v>143</v>
      </c>
      <c r="D235" t="s">
        <v>144</v>
      </c>
      <c r="E235">
        <v>401596</v>
      </c>
      <c r="F235" t="s">
        <v>2206</v>
      </c>
      <c r="G235" s="16">
        <v>3200</v>
      </c>
      <c r="H235" s="16">
        <v>136960555</v>
      </c>
      <c r="I235" s="16">
        <v>109568444</v>
      </c>
      <c r="K235" s="29" t="str">
        <f t="shared" si="3"/>
        <v>Спир</v>
      </c>
      <c r="L235" s="29" t="s">
        <v>499</v>
      </c>
    </row>
    <row r="236" spans="1:12">
      <c r="A236">
        <v>7196542</v>
      </c>
      <c r="B236" t="s">
        <v>2913</v>
      </c>
      <c r="C236" t="s">
        <v>80</v>
      </c>
      <c r="D236" t="s">
        <v>81</v>
      </c>
      <c r="E236">
        <v>401597</v>
      </c>
      <c r="F236" t="s">
        <v>2207</v>
      </c>
      <c r="G236" s="16">
        <v>800</v>
      </c>
      <c r="H236" s="16">
        <v>136960555</v>
      </c>
      <c r="I236" s="16">
        <v>273921110</v>
      </c>
      <c r="K236" s="29" t="str">
        <f t="shared" si="3"/>
        <v>Спир</v>
      </c>
      <c r="L236" s="29" t="s">
        <v>499</v>
      </c>
    </row>
    <row r="237" spans="1:12">
      <c r="A237">
        <v>7195227</v>
      </c>
      <c r="B237" t="s">
        <v>2913</v>
      </c>
      <c r="C237" t="s">
        <v>103</v>
      </c>
      <c r="D237" t="s">
        <v>104</v>
      </c>
      <c r="E237">
        <v>401598</v>
      </c>
      <c r="F237" t="s">
        <v>2210</v>
      </c>
      <c r="G237" s="16">
        <v>1200</v>
      </c>
      <c r="H237" s="16">
        <v>137361571</v>
      </c>
      <c r="I237" s="16">
        <v>412084713</v>
      </c>
      <c r="K237" s="29" t="str">
        <f t="shared" si="3"/>
        <v>Спир</v>
      </c>
      <c r="L237" s="29" t="s">
        <v>499</v>
      </c>
    </row>
    <row r="238" spans="1:12">
      <c r="A238">
        <v>7191770</v>
      </c>
      <c r="B238" t="s">
        <v>2914</v>
      </c>
      <c r="C238" t="s">
        <v>76</v>
      </c>
      <c r="D238" t="s">
        <v>77</v>
      </c>
      <c r="E238">
        <v>45285</v>
      </c>
      <c r="F238" t="s">
        <v>63</v>
      </c>
      <c r="G238" s="16">
        <v>50</v>
      </c>
      <c r="H238" s="16">
        <v>3424000</v>
      </c>
      <c r="I238" s="16">
        <v>17120000</v>
      </c>
      <c r="K238" s="29" t="str">
        <f t="shared" si="3"/>
        <v>Спир</v>
      </c>
      <c r="L238" s="29" t="s">
        <v>499</v>
      </c>
    </row>
    <row r="239" spans="1:12">
      <c r="A239">
        <v>7190941</v>
      </c>
      <c r="B239" t="s">
        <v>2914</v>
      </c>
      <c r="C239" t="s">
        <v>67</v>
      </c>
      <c r="D239" t="s">
        <v>68</v>
      </c>
      <c r="E239">
        <v>401599</v>
      </c>
      <c r="F239" t="s">
        <v>2208</v>
      </c>
      <c r="G239" s="16">
        <v>3200</v>
      </c>
      <c r="H239" s="16">
        <v>137361571</v>
      </c>
      <c r="I239" s="16">
        <v>109889256.8</v>
      </c>
      <c r="K239" s="29" t="str">
        <f t="shared" si="3"/>
        <v>Спир</v>
      </c>
      <c r="L239" s="29" t="s">
        <v>499</v>
      </c>
    </row>
    <row r="240" spans="1:12">
      <c r="A240">
        <v>7190940</v>
      </c>
      <c r="B240" t="s">
        <v>2914</v>
      </c>
      <c r="C240" t="s">
        <v>103</v>
      </c>
      <c r="D240" t="s">
        <v>104</v>
      </c>
      <c r="E240">
        <v>401598</v>
      </c>
      <c r="F240" t="s">
        <v>2210</v>
      </c>
      <c r="G240" s="16">
        <v>800</v>
      </c>
      <c r="H240" s="16">
        <v>137361571</v>
      </c>
      <c r="I240" s="16">
        <v>274723142</v>
      </c>
      <c r="K240" s="29" t="str">
        <f t="shared" si="3"/>
        <v>Спир</v>
      </c>
      <c r="L240" s="29" t="s">
        <v>499</v>
      </c>
    </row>
    <row r="241" spans="1:12">
      <c r="A241">
        <v>7190939</v>
      </c>
      <c r="B241" t="s">
        <v>2914</v>
      </c>
      <c r="C241" t="s">
        <v>103</v>
      </c>
      <c r="D241" t="s">
        <v>104</v>
      </c>
      <c r="E241">
        <v>401598</v>
      </c>
      <c r="F241" t="s">
        <v>2210</v>
      </c>
      <c r="G241" s="16">
        <v>1200</v>
      </c>
      <c r="H241" s="16">
        <v>137361571</v>
      </c>
      <c r="I241" s="16">
        <v>412084713</v>
      </c>
      <c r="K241" s="29" t="str">
        <f t="shared" si="3"/>
        <v>Спир</v>
      </c>
      <c r="L241" s="29" t="s">
        <v>499</v>
      </c>
    </row>
    <row r="242" spans="1:12">
      <c r="A242">
        <v>7188785</v>
      </c>
      <c r="B242" t="s">
        <v>2915</v>
      </c>
      <c r="C242" t="s">
        <v>1568</v>
      </c>
      <c r="D242" t="s">
        <v>1569</v>
      </c>
      <c r="E242">
        <v>45285</v>
      </c>
      <c r="F242" t="s">
        <v>63</v>
      </c>
      <c r="G242" s="16">
        <v>60</v>
      </c>
      <c r="H242" s="16">
        <v>3425000</v>
      </c>
      <c r="I242" s="16">
        <v>20550000</v>
      </c>
      <c r="K242" s="29" t="str">
        <f t="shared" si="3"/>
        <v>Спир</v>
      </c>
      <c r="L242" s="29" t="s">
        <v>499</v>
      </c>
    </row>
    <row r="243" spans="1:12">
      <c r="A243">
        <v>7188268</v>
      </c>
      <c r="B243" t="s">
        <v>2915</v>
      </c>
      <c r="C243" t="s">
        <v>103</v>
      </c>
      <c r="D243" t="s">
        <v>104</v>
      </c>
      <c r="E243">
        <v>401598</v>
      </c>
      <c r="F243" t="s">
        <v>2210</v>
      </c>
      <c r="G243" s="16">
        <v>2000</v>
      </c>
      <c r="H243" s="16">
        <v>137362571</v>
      </c>
      <c r="I243" s="16">
        <v>686812855</v>
      </c>
      <c r="K243" s="29" t="str">
        <f t="shared" si="3"/>
        <v>Спир</v>
      </c>
      <c r="L243" s="29" t="s">
        <v>499</v>
      </c>
    </row>
    <row r="244" spans="1:12">
      <c r="A244">
        <v>7188267</v>
      </c>
      <c r="B244" t="s">
        <v>2915</v>
      </c>
      <c r="C244" t="s">
        <v>78</v>
      </c>
      <c r="D244" t="s">
        <v>79</v>
      </c>
      <c r="E244">
        <v>401596</v>
      </c>
      <c r="F244" t="s">
        <v>2206</v>
      </c>
      <c r="G244" s="16">
        <v>3200</v>
      </c>
      <c r="H244" s="16">
        <v>136960000</v>
      </c>
      <c r="I244" s="16">
        <v>109568000</v>
      </c>
      <c r="K244" s="29" t="str">
        <f t="shared" si="3"/>
        <v>Спир</v>
      </c>
      <c r="L244" s="29" t="s">
        <v>499</v>
      </c>
    </row>
    <row r="245" spans="1:12">
      <c r="A245">
        <v>7186610</v>
      </c>
      <c r="B245" t="s">
        <v>2916</v>
      </c>
      <c r="C245" t="s">
        <v>78</v>
      </c>
      <c r="D245" t="s">
        <v>79</v>
      </c>
      <c r="E245">
        <v>401596</v>
      </c>
      <c r="F245" t="s">
        <v>2206</v>
      </c>
      <c r="G245" s="16">
        <v>400</v>
      </c>
      <c r="H245" s="16">
        <v>136960000</v>
      </c>
      <c r="I245" s="16">
        <v>13696000</v>
      </c>
      <c r="K245" s="29" t="str">
        <f t="shared" si="3"/>
        <v>Спир</v>
      </c>
      <c r="L245" s="29" t="s">
        <v>499</v>
      </c>
    </row>
    <row r="246" spans="1:12">
      <c r="A246">
        <v>7185816</v>
      </c>
      <c r="B246" t="s">
        <v>2916</v>
      </c>
      <c r="C246" t="s">
        <v>103</v>
      </c>
      <c r="D246" t="s">
        <v>104</v>
      </c>
      <c r="E246">
        <v>401598</v>
      </c>
      <c r="F246" t="s">
        <v>2210</v>
      </c>
      <c r="G246" s="16">
        <v>800</v>
      </c>
      <c r="H246" s="16">
        <v>137362571</v>
      </c>
      <c r="I246" s="16">
        <v>274725142</v>
      </c>
      <c r="K246" s="29" t="str">
        <f t="shared" si="3"/>
        <v>Спир</v>
      </c>
      <c r="L246" s="29" t="s">
        <v>499</v>
      </c>
    </row>
    <row r="247" spans="1:12">
      <c r="A247">
        <v>7185815</v>
      </c>
      <c r="B247" t="s">
        <v>2916</v>
      </c>
      <c r="C247" t="s">
        <v>80</v>
      </c>
      <c r="D247" t="s">
        <v>81</v>
      </c>
      <c r="E247">
        <v>401597</v>
      </c>
      <c r="F247" t="s">
        <v>2207</v>
      </c>
      <c r="G247" s="16">
        <v>1200</v>
      </c>
      <c r="H247" s="16">
        <v>136972571</v>
      </c>
      <c r="I247" s="16">
        <v>410917713</v>
      </c>
      <c r="K247" s="29" t="str">
        <f t="shared" si="3"/>
        <v>Спир</v>
      </c>
      <c r="L247" s="29" t="s">
        <v>499</v>
      </c>
    </row>
    <row r="248" spans="1:12">
      <c r="A248">
        <v>7184899</v>
      </c>
      <c r="B248" t="s">
        <v>2916</v>
      </c>
      <c r="C248" t="s">
        <v>204</v>
      </c>
      <c r="D248" t="s">
        <v>205</v>
      </c>
      <c r="E248">
        <v>45285</v>
      </c>
      <c r="F248" t="s">
        <v>63</v>
      </c>
      <c r="G248" s="16">
        <v>200</v>
      </c>
      <c r="H248" s="16">
        <v>3425000</v>
      </c>
      <c r="I248" s="16">
        <v>68500000</v>
      </c>
      <c r="K248" s="29" t="str">
        <f t="shared" si="3"/>
        <v>Спир</v>
      </c>
      <c r="L248" s="29" t="s">
        <v>499</v>
      </c>
    </row>
    <row r="249" spans="1:12">
      <c r="A249">
        <v>7183134</v>
      </c>
      <c r="B249" t="s">
        <v>2917</v>
      </c>
      <c r="C249" t="s">
        <v>103</v>
      </c>
      <c r="D249" t="s">
        <v>104</v>
      </c>
      <c r="E249">
        <v>401598</v>
      </c>
      <c r="F249" t="s">
        <v>2210</v>
      </c>
      <c r="G249" s="16">
        <v>400</v>
      </c>
      <c r="H249" s="16">
        <v>137360571</v>
      </c>
      <c r="I249" s="16">
        <v>137360571</v>
      </c>
      <c r="K249" s="29" t="str">
        <f t="shared" si="3"/>
        <v>Спир</v>
      </c>
      <c r="L249" s="29" t="s">
        <v>499</v>
      </c>
    </row>
    <row r="250" spans="1:12">
      <c r="A250">
        <v>7183133</v>
      </c>
      <c r="B250" t="s">
        <v>2917</v>
      </c>
      <c r="C250" t="s">
        <v>143</v>
      </c>
      <c r="D250" t="s">
        <v>144</v>
      </c>
      <c r="E250">
        <v>401596</v>
      </c>
      <c r="F250" t="s">
        <v>2206</v>
      </c>
      <c r="G250" s="16">
        <v>3200</v>
      </c>
      <c r="H250" s="16">
        <v>136961571</v>
      </c>
      <c r="I250" s="16">
        <v>109569256.8</v>
      </c>
      <c r="K250" s="29" t="str">
        <f t="shared" si="3"/>
        <v>Спир</v>
      </c>
      <c r="L250" s="29" t="s">
        <v>499</v>
      </c>
    </row>
    <row r="251" spans="1:12">
      <c r="A251">
        <v>7183132</v>
      </c>
      <c r="B251" t="s">
        <v>2917</v>
      </c>
      <c r="C251" t="s">
        <v>80</v>
      </c>
      <c r="D251" t="s">
        <v>81</v>
      </c>
      <c r="E251">
        <v>401597</v>
      </c>
      <c r="F251" t="s">
        <v>2207</v>
      </c>
      <c r="G251" s="16">
        <v>400</v>
      </c>
      <c r="H251" s="16">
        <v>136961571</v>
      </c>
      <c r="I251" s="16">
        <v>136961571</v>
      </c>
      <c r="K251" s="29" t="str">
        <f t="shared" si="3"/>
        <v>Спир</v>
      </c>
      <c r="L251" s="29" t="s">
        <v>499</v>
      </c>
    </row>
    <row r="252" spans="1:12">
      <c r="A252">
        <v>7183131</v>
      </c>
      <c r="B252" t="s">
        <v>2917</v>
      </c>
      <c r="C252" t="s">
        <v>176</v>
      </c>
      <c r="D252" t="s">
        <v>177</v>
      </c>
      <c r="E252">
        <v>401597</v>
      </c>
      <c r="F252" t="s">
        <v>2207</v>
      </c>
      <c r="G252" s="16">
        <v>1200</v>
      </c>
      <c r="H252" s="16">
        <v>136969777</v>
      </c>
      <c r="I252" s="16">
        <v>410909331</v>
      </c>
      <c r="K252" s="29" t="str">
        <f t="shared" si="3"/>
        <v>Спир</v>
      </c>
      <c r="L252" s="29" t="s">
        <v>499</v>
      </c>
    </row>
    <row r="253" spans="1:12">
      <c r="A253">
        <v>7182244</v>
      </c>
      <c r="B253" t="s">
        <v>2917</v>
      </c>
      <c r="C253" t="s">
        <v>141</v>
      </c>
      <c r="D253" t="s">
        <v>142</v>
      </c>
      <c r="E253">
        <v>45285</v>
      </c>
      <c r="F253" t="s">
        <v>63</v>
      </c>
      <c r="G253" s="16">
        <v>100</v>
      </c>
      <c r="H253" s="16">
        <v>3425571</v>
      </c>
      <c r="I253" s="16">
        <v>34255710</v>
      </c>
      <c r="K253" s="29" t="str">
        <f t="shared" si="3"/>
        <v>Спир</v>
      </c>
      <c r="L253" s="29" t="s">
        <v>499</v>
      </c>
    </row>
    <row r="254" spans="1:12">
      <c r="A254">
        <v>7182243</v>
      </c>
      <c r="B254" t="s">
        <v>2917</v>
      </c>
      <c r="C254" t="s">
        <v>225</v>
      </c>
      <c r="D254" t="s">
        <v>226</v>
      </c>
      <c r="E254">
        <v>45285</v>
      </c>
      <c r="F254" t="s">
        <v>63</v>
      </c>
      <c r="G254" s="16">
        <v>300</v>
      </c>
      <c r="H254" s="16">
        <v>3458000</v>
      </c>
      <c r="I254" s="16">
        <v>103740000</v>
      </c>
      <c r="K254" s="29" t="str">
        <f t="shared" si="3"/>
        <v>Спир</v>
      </c>
      <c r="L254" s="29" t="s">
        <v>499</v>
      </c>
    </row>
    <row r="255" spans="1:12">
      <c r="A255">
        <v>7181193</v>
      </c>
      <c r="B255" t="s">
        <v>2918</v>
      </c>
      <c r="C255" t="s">
        <v>101</v>
      </c>
      <c r="D255" t="s">
        <v>102</v>
      </c>
      <c r="E255">
        <v>45285</v>
      </c>
      <c r="F255" t="s">
        <v>63</v>
      </c>
      <c r="G255" s="16">
        <v>40</v>
      </c>
      <c r="H255" s="16">
        <v>3425571</v>
      </c>
      <c r="I255" s="16">
        <v>13702284</v>
      </c>
      <c r="K255" s="29" t="str">
        <f t="shared" si="3"/>
        <v>Спир</v>
      </c>
      <c r="L255" s="29" t="s">
        <v>499</v>
      </c>
    </row>
    <row r="256" spans="1:12">
      <c r="A256">
        <v>7180501</v>
      </c>
      <c r="B256" t="s">
        <v>2918</v>
      </c>
      <c r="C256" t="s">
        <v>103</v>
      </c>
      <c r="D256" t="s">
        <v>104</v>
      </c>
      <c r="E256">
        <v>401598</v>
      </c>
      <c r="F256" t="s">
        <v>2210</v>
      </c>
      <c r="G256" s="16">
        <v>2000</v>
      </c>
      <c r="H256" s="16">
        <v>137361571</v>
      </c>
      <c r="I256" s="16">
        <v>686807855</v>
      </c>
      <c r="K256" s="29" t="str">
        <f t="shared" si="3"/>
        <v>Спир</v>
      </c>
      <c r="L256" s="29" t="s">
        <v>499</v>
      </c>
    </row>
    <row r="257" spans="1:12">
      <c r="A257">
        <v>7179571</v>
      </c>
      <c r="B257" t="s">
        <v>2918</v>
      </c>
      <c r="C257" t="s">
        <v>323</v>
      </c>
      <c r="D257" t="s">
        <v>324</v>
      </c>
      <c r="E257">
        <v>45285</v>
      </c>
      <c r="F257" t="s">
        <v>63</v>
      </c>
      <c r="G257" s="16">
        <v>70</v>
      </c>
      <c r="H257" s="16">
        <v>3430000</v>
      </c>
      <c r="I257" s="16">
        <v>24010000</v>
      </c>
      <c r="K257" s="29" t="str">
        <f t="shared" si="3"/>
        <v>Спир</v>
      </c>
      <c r="L257" s="29" t="s">
        <v>499</v>
      </c>
    </row>
    <row r="258" spans="1:12">
      <c r="A258">
        <v>7179570</v>
      </c>
      <c r="B258" t="s">
        <v>2918</v>
      </c>
      <c r="C258" t="s">
        <v>1582</v>
      </c>
      <c r="D258" t="s">
        <v>1583</v>
      </c>
      <c r="E258">
        <v>45285</v>
      </c>
      <c r="F258" t="s">
        <v>63</v>
      </c>
      <c r="G258" s="16">
        <v>270</v>
      </c>
      <c r="H258" s="16">
        <v>3455888</v>
      </c>
      <c r="I258" s="16">
        <v>93308976</v>
      </c>
      <c r="K258" s="29" t="str">
        <f t="shared" si="3"/>
        <v>Спир</v>
      </c>
      <c r="L258" s="29" t="s">
        <v>499</v>
      </c>
    </row>
    <row r="259" spans="1:12">
      <c r="A259">
        <v>7178642</v>
      </c>
      <c r="B259" t="s">
        <v>2919</v>
      </c>
      <c r="C259" t="s">
        <v>108</v>
      </c>
      <c r="D259" t="s">
        <v>109</v>
      </c>
      <c r="E259">
        <v>401599</v>
      </c>
      <c r="F259" t="s">
        <v>2208</v>
      </c>
      <c r="G259" s="16">
        <v>6400</v>
      </c>
      <c r="H259" s="16">
        <v>137361571</v>
      </c>
      <c r="I259" s="16">
        <v>219778513.59999999</v>
      </c>
      <c r="K259" s="29" t="str">
        <f t="shared" si="3"/>
        <v>Спир</v>
      </c>
      <c r="L259" s="29" t="s">
        <v>499</v>
      </c>
    </row>
    <row r="260" spans="1:12">
      <c r="A260">
        <v>7178639</v>
      </c>
      <c r="B260" t="s">
        <v>2919</v>
      </c>
      <c r="C260" t="s">
        <v>198</v>
      </c>
      <c r="D260" t="s">
        <v>199</v>
      </c>
      <c r="E260">
        <v>401596</v>
      </c>
      <c r="F260" t="s">
        <v>2206</v>
      </c>
      <c r="G260" s="16">
        <v>6400</v>
      </c>
      <c r="H260" s="16">
        <v>136960000</v>
      </c>
      <c r="I260" s="16">
        <v>219136000</v>
      </c>
      <c r="K260" s="29" t="str">
        <f t="shared" si="3"/>
        <v>Спир</v>
      </c>
      <c r="L260" s="29" t="s">
        <v>499</v>
      </c>
    </row>
    <row r="261" spans="1:12">
      <c r="A261">
        <v>7177585</v>
      </c>
      <c r="B261" t="s">
        <v>2919</v>
      </c>
      <c r="C261" t="s">
        <v>80</v>
      </c>
      <c r="D261" t="s">
        <v>81</v>
      </c>
      <c r="E261">
        <v>401597</v>
      </c>
      <c r="F261" t="s">
        <v>2207</v>
      </c>
      <c r="G261" s="16">
        <v>1600</v>
      </c>
      <c r="H261" s="16">
        <v>136961571</v>
      </c>
      <c r="I261" s="16">
        <v>547846284</v>
      </c>
      <c r="K261" s="29" t="str">
        <f t="shared" ref="K261:K324" si="4">LEFT(F261,4)</f>
        <v>Спир</v>
      </c>
      <c r="L261" s="29" t="s">
        <v>499</v>
      </c>
    </row>
    <row r="262" spans="1:12">
      <c r="A262">
        <v>7176619</v>
      </c>
      <c r="B262" t="s">
        <v>2919</v>
      </c>
      <c r="C262" t="s">
        <v>200</v>
      </c>
      <c r="D262" t="s">
        <v>201</v>
      </c>
      <c r="E262">
        <v>45285</v>
      </c>
      <c r="F262" t="s">
        <v>63</v>
      </c>
      <c r="G262" s="16">
        <v>100</v>
      </c>
      <c r="H262" s="16">
        <v>3425099</v>
      </c>
      <c r="I262" s="16">
        <v>34250990</v>
      </c>
      <c r="K262" s="29" t="str">
        <f t="shared" si="4"/>
        <v>Спир</v>
      </c>
      <c r="L262" s="29" t="s">
        <v>499</v>
      </c>
    </row>
    <row r="263" spans="1:12">
      <c r="A263">
        <v>7176618</v>
      </c>
      <c r="B263" t="s">
        <v>2919</v>
      </c>
      <c r="C263" t="s">
        <v>204</v>
      </c>
      <c r="D263" t="s">
        <v>205</v>
      </c>
      <c r="E263">
        <v>45285</v>
      </c>
      <c r="F263" t="s">
        <v>63</v>
      </c>
      <c r="G263" s="16">
        <v>200</v>
      </c>
      <c r="H263" s="16">
        <v>3426000</v>
      </c>
      <c r="I263" s="16">
        <v>68520000</v>
      </c>
      <c r="K263" s="29" t="str">
        <f t="shared" si="4"/>
        <v>Спир</v>
      </c>
      <c r="L263" s="29" t="s">
        <v>499</v>
      </c>
    </row>
    <row r="264" spans="1:12">
      <c r="A264">
        <v>7176028</v>
      </c>
      <c r="B264" t="s">
        <v>2920</v>
      </c>
      <c r="C264" t="s">
        <v>425</v>
      </c>
      <c r="D264" t="s">
        <v>426</v>
      </c>
      <c r="E264">
        <v>99401597</v>
      </c>
      <c r="F264" t="s">
        <v>2833</v>
      </c>
      <c r="G264" s="16">
        <v>1200</v>
      </c>
      <c r="H264" s="16">
        <v>136962571</v>
      </c>
      <c r="I264" s="16">
        <v>410887713</v>
      </c>
      <c r="K264" s="29" t="str">
        <f t="shared" si="4"/>
        <v>Спир</v>
      </c>
      <c r="L264" s="29" t="s">
        <v>499</v>
      </c>
    </row>
    <row r="265" spans="1:12">
      <c r="A265">
        <v>7175850</v>
      </c>
      <c r="B265" t="s">
        <v>2920</v>
      </c>
      <c r="C265" t="s">
        <v>2921</v>
      </c>
      <c r="D265" t="s">
        <v>2922</v>
      </c>
      <c r="E265">
        <v>45433</v>
      </c>
      <c r="F265" t="s">
        <v>64</v>
      </c>
      <c r="G265" s="16">
        <v>100</v>
      </c>
      <c r="H265" s="16">
        <v>4491200</v>
      </c>
      <c r="I265" s="16">
        <v>44912000</v>
      </c>
      <c r="K265" s="29" t="str">
        <f t="shared" si="4"/>
        <v>Спир</v>
      </c>
      <c r="L265" s="29" t="s">
        <v>499</v>
      </c>
    </row>
    <row r="266" spans="1:12">
      <c r="A266">
        <v>7175304</v>
      </c>
      <c r="B266" t="s">
        <v>2920</v>
      </c>
      <c r="C266" t="s">
        <v>103</v>
      </c>
      <c r="D266" t="s">
        <v>104</v>
      </c>
      <c r="E266">
        <v>401598</v>
      </c>
      <c r="F266" t="s">
        <v>2210</v>
      </c>
      <c r="G266" s="16">
        <v>3200</v>
      </c>
      <c r="H266" s="16">
        <v>137361007</v>
      </c>
      <c r="I266" s="16">
        <v>1098888056</v>
      </c>
      <c r="K266" s="29" t="str">
        <f t="shared" si="4"/>
        <v>Спир</v>
      </c>
      <c r="L266" s="29" t="s">
        <v>499</v>
      </c>
    </row>
    <row r="267" spans="1:12">
      <c r="A267">
        <v>7175303</v>
      </c>
      <c r="B267" t="s">
        <v>2920</v>
      </c>
      <c r="C267" t="s">
        <v>425</v>
      </c>
      <c r="D267" t="s">
        <v>426</v>
      </c>
      <c r="E267">
        <v>401597</v>
      </c>
      <c r="F267" t="s">
        <v>2207</v>
      </c>
      <c r="G267" s="16">
        <v>1600</v>
      </c>
      <c r="H267" s="16">
        <v>136961570</v>
      </c>
      <c r="I267" s="16">
        <v>547846280</v>
      </c>
      <c r="K267" s="29" t="str">
        <f t="shared" si="4"/>
        <v>Спир</v>
      </c>
      <c r="L267" s="29" t="s">
        <v>499</v>
      </c>
    </row>
    <row r="268" spans="1:12">
      <c r="A268">
        <v>7175302</v>
      </c>
      <c r="B268" t="s">
        <v>2920</v>
      </c>
      <c r="C268" t="s">
        <v>80</v>
      </c>
      <c r="D268" t="s">
        <v>81</v>
      </c>
      <c r="E268">
        <v>401597</v>
      </c>
      <c r="F268" t="s">
        <v>2207</v>
      </c>
      <c r="G268" s="16">
        <v>1600</v>
      </c>
      <c r="H268" s="16">
        <v>136961571</v>
      </c>
      <c r="I268" s="16">
        <v>547846284</v>
      </c>
      <c r="K268" s="29" t="str">
        <f t="shared" si="4"/>
        <v>Спир</v>
      </c>
      <c r="L268" s="29" t="s">
        <v>499</v>
      </c>
    </row>
    <row r="269" spans="1:12">
      <c r="A269">
        <v>7175300</v>
      </c>
      <c r="B269" t="s">
        <v>2920</v>
      </c>
      <c r="C269" t="s">
        <v>87</v>
      </c>
      <c r="D269" t="s">
        <v>88</v>
      </c>
      <c r="E269">
        <v>401596</v>
      </c>
      <c r="F269" t="s">
        <v>2206</v>
      </c>
      <c r="G269" s="16">
        <v>25600</v>
      </c>
      <c r="H269" s="16">
        <v>136960000</v>
      </c>
      <c r="I269" s="16">
        <v>876544000</v>
      </c>
      <c r="K269" s="29" t="str">
        <f t="shared" si="4"/>
        <v>Спир</v>
      </c>
      <c r="L269" s="29" t="s">
        <v>499</v>
      </c>
    </row>
    <row r="270" spans="1:12">
      <c r="A270">
        <v>7174389</v>
      </c>
      <c r="B270" t="s">
        <v>2920</v>
      </c>
      <c r="C270" t="s">
        <v>69</v>
      </c>
      <c r="D270" t="s">
        <v>70</v>
      </c>
      <c r="E270">
        <v>45284</v>
      </c>
      <c r="F270" t="s">
        <v>62</v>
      </c>
      <c r="G270" s="16">
        <v>40</v>
      </c>
      <c r="H270" s="16">
        <v>3435571</v>
      </c>
      <c r="I270" s="16">
        <v>13742284</v>
      </c>
      <c r="K270" s="29" t="str">
        <f t="shared" si="4"/>
        <v>Спир</v>
      </c>
      <c r="L270" s="29" t="s">
        <v>499</v>
      </c>
    </row>
    <row r="271" spans="1:12">
      <c r="A271">
        <v>7174374</v>
      </c>
      <c r="B271" t="s">
        <v>2920</v>
      </c>
      <c r="C271" t="s">
        <v>323</v>
      </c>
      <c r="D271" t="s">
        <v>324</v>
      </c>
      <c r="E271">
        <v>45285</v>
      </c>
      <c r="F271" t="s">
        <v>63</v>
      </c>
      <c r="G271" s="16">
        <v>60</v>
      </c>
      <c r="H271" s="16">
        <v>3424000</v>
      </c>
      <c r="I271" s="16">
        <v>20544000</v>
      </c>
      <c r="K271" s="29" t="str">
        <f t="shared" si="4"/>
        <v>Спир</v>
      </c>
      <c r="L271" s="29" t="s">
        <v>499</v>
      </c>
    </row>
    <row r="272" spans="1:12">
      <c r="A272">
        <v>7174373</v>
      </c>
      <c r="B272" t="s">
        <v>2920</v>
      </c>
      <c r="C272" t="s">
        <v>82</v>
      </c>
      <c r="D272" t="s">
        <v>83</v>
      </c>
      <c r="E272">
        <v>45285</v>
      </c>
      <c r="F272" t="s">
        <v>63</v>
      </c>
      <c r="G272" s="16">
        <v>600</v>
      </c>
      <c r="H272" s="16">
        <v>3425570</v>
      </c>
      <c r="I272" s="16">
        <v>205534200</v>
      </c>
      <c r="K272" s="29" t="str">
        <f t="shared" si="4"/>
        <v>Спир</v>
      </c>
      <c r="L272" s="29" t="s">
        <v>499</v>
      </c>
    </row>
    <row r="273" spans="1:12">
      <c r="A273">
        <v>7174372</v>
      </c>
      <c r="B273" t="s">
        <v>2920</v>
      </c>
      <c r="C273" t="s">
        <v>1589</v>
      </c>
      <c r="D273" t="s">
        <v>1590</v>
      </c>
      <c r="E273">
        <v>45285</v>
      </c>
      <c r="F273" t="s">
        <v>63</v>
      </c>
      <c r="G273" s="16">
        <v>700</v>
      </c>
      <c r="H273" s="16">
        <v>3425571</v>
      </c>
      <c r="I273" s="16">
        <v>239789970</v>
      </c>
      <c r="K273" s="29" t="str">
        <f t="shared" si="4"/>
        <v>Спир</v>
      </c>
      <c r="L273" s="29" t="s">
        <v>499</v>
      </c>
    </row>
    <row r="274" spans="1:12">
      <c r="A274">
        <v>7172575</v>
      </c>
      <c r="B274" t="s">
        <v>2923</v>
      </c>
      <c r="C274" t="s">
        <v>425</v>
      </c>
      <c r="D274" t="s">
        <v>426</v>
      </c>
      <c r="E274">
        <v>401597</v>
      </c>
      <c r="F274" t="s">
        <v>2207</v>
      </c>
      <c r="G274" s="16">
        <v>800</v>
      </c>
      <c r="H274" s="16">
        <v>136960112</v>
      </c>
      <c r="I274" s="16">
        <v>273920224</v>
      </c>
      <c r="K274" s="29" t="str">
        <f t="shared" si="4"/>
        <v>Спир</v>
      </c>
      <c r="L274" s="29" t="s">
        <v>499</v>
      </c>
    </row>
    <row r="275" spans="1:12">
      <c r="A275">
        <v>7172574</v>
      </c>
      <c r="B275" t="s">
        <v>2923</v>
      </c>
      <c r="C275" t="s">
        <v>425</v>
      </c>
      <c r="D275" t="s">
        <v>426</v>
      </c>
      <c r="E275">
        <v>401597</v>
      </c>
      <c r="F275" t="s">
        <v>2207</v>
      </c>
      <c r="G275" s="16">
        <v>1200</v>
      </c>
      <c r="H275" s="16">
        <v>139960111</v>
      </c>
      <c r="I275" s="16">
        <v>419880333</v>
      </c>
      <c r="K275" s="29" t="str">
        <f t="shared" si="4"/>
        <v>Спир</v>
      </c>
      <c r="L275" s="29" t="s">
        <v>499</v>
      </c>
    </row>
    <row r="276" spans="1:12">
      <c r="A276">
        <v>7171667</v>
      </c>
      <c r="B276" t="s">
        <v>2923</v>
      </c>
      <c r="C276" t="s">
        <v>97</v>
      </c>
      <c r="D276" t="s">
        <v>98</v>
      </c>
      <c r="E276">
        <v>45433</v>
      </c>
      <c r="F276" t="s">
        <v>64</v>
      </c>
      <c r="G276" s="16">
        <v>80</v>
      </c>
      <c r="H276" s="16">
        <v>4491200</v>
      </c>
      <c r="I276" s="16">
        <v>35929600</v>
      </c>
      <c r="K276" s="29" t="str">
        <f t="shared" si="4"/>
        <v>Спир</v>
      </c>
      <c r="L276" s="29" t="s">
        <v>499</v>
      </c>
    </row>
    <row r="277" spans="1:12">
      <c r="A277">
        <v>7171631</v>
      </c>
      <c r="B277" t="s">
        <v>2923</v>
      </c>
      <c r="C277" t="s">
        <v>135</v>
      </c>
      <c r="D277" t="s">
        <v>136</v>
      </c>
      <c r="E277">
        <v>45285</v>
      </c>
      <c r="F277" t="s">
        <v>63</v>
      </c>
      <c r="G277" s="16">
        <v>100</v>
      </c>
      <c r="H277" s="16">
        <v>3424999</v>
      </c>
      <c r="I277" s="16">
        <v>34249990</v>
      </c>
      <c r="K277" s="29" t="str">
        <f t="shared" si="4"/>
        <v>Спир</v>
      </c>
      <c r="L277" s="29" t="s">
        <v>499</v>
      </c>
    </row>
    <row r="278" spans="1:12">
      <c r="A278">
        <v>7171630</v>
      </c>
      <c r="B278" t="s">
        <v>2923</v>
      </c>
      <c r="C278" t="s">
        <v>71</v>
      </c>
      <c r="D278" t="s">
        <v>72</v>
      </c>
      <c r="E278">
        <v>45285</v>
      </c>
      <c r="F278" t="s">
        <v>63</v>
      </c>
      <c r="G278" s="16">
        <v>300</v>
      </c>
      <c r="H278" s="16">
        <v>3455000</v>
      </c>
      <c r="I278" s="16">
        <v>103650000</v>
      </c>
      <c r="K278" s="29" t="str">
        <f t="shared" si="4"/>
        <v>Спир</v>
      </c>
      <c r="L278" s="29" t="s">
        <v>499</v>
      </c>
    </row>
    <row r="279" spans="1:12">
      <c r="A279">
        <v>7170774</v>
      </c>
      <c r="B279" t="s">
        <v>2924</v>
      </c>
      <c r="C279" t="s">
        <v>270</v>
      </c>
      <c r="D279" t="s">
        <v>271</v>
      </c>
      <c r="E279">
        <v>401596</v>
      </c>
      <c r="F279" t="s">
        <v>2206</v>
      </c>
      <c r="G279" s="16">
        <v>4400</v>
      </c>
      <c r="H279" s="16">
        <v>136960000</v>
      </c>
      <c r="I279" s="16">
        <v>150656000</v>
      </c>
      <c r="K279" s="29" t="str">
        <f t="shared" si="4"/>
        <v>Спир</v>
      </c>
      <c r="L279" s="29" t="s">
        <v>499</v>
      </c>
    </row>
    <row r="280" spans="1:12">
      <c r="A280">
        <v>7170773</v>
      </c>
      <c r="B280" t="s">
        <v>2924</v>
      </c>
      <c r="C280" t="s">
        <v>80</v>
      </c>
      <c r="D280" t="s">
        <v>81</v>
      </c>
      <c r="E280">
        <v>401597</v>
      </c>
      <c r="F280" t="s">
        <v>2207</v>
      </c>
      <c r="G280" s="16">
        <v>1600</v>
      </c>
      <c r="H280" s="16">
        <v>136961888</v>
      </c>
      <c r="I280" s="16">
        <v>547847552</v>
      </c>
      <c r="K280" s="29" t="str">
        <f t="shared" si="4"/>
        <v>Спир</v>
      </c>
      <c r="L280" s="29" t="s">
        <v>499</v>
      </c>
    </row>
    <row r="281" spans="1:12">
      <c r="A281">
        <v>7169896</v>
      </c>
      <c r="B281" t="s">
        <v>2924</v>
      </c>
      <c r="C281" t="s">
        <v>176</v>
      </c>
      <c r="D281" t="s">
        <v>177</v>
      </c>
      <c r="E281">
        <v>401597</v>
      </c>
      <c r="F281" t="s">
        <v>2207</v>
      </c>
      <c r="G281" s="16">
        <v>400</v>
      </c>
      <c r="H281" s="16">
        <v>136961001</v>
      </c>
      <c r="I281" s="16">
        <v>136961001</v>
      </c>
      <c r="K281" s="29" t="str">
        <f t="shared" si="4"/>
        <v>Спир</v>
      </c>
      <c r="L281" s="29" t="s">
        <v>499</v>
      </c>
    </row>
    <row r="282" spans="1:12">
      <c r="A282">
        <v>7168968</v>
      </c>
      <c r="B282" t="s">
        <v>2924</v>
      </c>
      <c r="C282" t="s">
        <v>2925</v>
      </c>
      <c r="D282" t="s">
        <v>2926</v>
      </c>
      <c r="E282">
        <v>45433</v>
      </c>
      <c r="F282" t="s">
        <v>64</v>
      </c>
      <c r="G282" s="16">
        <v>100</v>
      </c>
      <c r="H282" s="16">
        <v>4491200</v>
      </c>
      <c r="I282" s="16">
        <v>44912000</v>
      </c>
      <c r="K282" s="29" t="str">
        <f t="shared" si="4"/>
        <v>Спир</v>
      </c>
      <c r="L282" s="29" t="s">
        <v>499</v>
      </c>
    </row>
    <row r="283" spans="1:12">
      <c r="A283">
        <v>7168937</v>
      </c>
      <c r="B283" t="s">
        <v>2924</v>
      </c>
      <c r="C283" t="s">
        <v>1589</v>
      </c>
      <c r="D283" t="s">
        <v>1590</v>
      </c>
      <c r="E283">
        <v>45285</v>
      </c>
      <c r="F283" t="s">
        <v>63</v>
      </c>
      <c r="G283" s="16">
        <v>400</v>
      </c>
      <c r="H283" s="16">
        <v>3426571</v>
      </c>
      <c r="I283" s="16">
        <v>137062840</v>
      </c>
      <c r="K283" s="29" t="str">
        <f t="shared" si="4"/>
        <v>Спир</v>
      </c>
      <c r="L283" s="29" t="s">
        <v>499</v>
      </c>
    </row>
    <row r="284" spans="1:12">
      <c r="A284">
        <v>7166618</v>
      </c>
      <c r="B284" t="s">
        <v>2927</v>
      </c>
      <c r="C284" t="s">
        <v>176</v>
      </c>
      <c r="D284" t="s">
        <v>177</v>
      </c>
      <c r="E284">
        <v>401597</v>
      </c>
      <c r="F284" t="s">
        <v>2207</v>
      </c>
      <c r="G284" s="16">
        <v>400</v>
      </c>
      <c r="H284" s="16">
        <v>136960007</v>
      </c>
      <c r="I284" s="16">
        <v>136960007</v>
      </c>
      <c r="K284" s="29" t="str">
        <f t="shared" si="4"/>
        <v>Спир</v>
      </c>
      <c r="L284" s="29" t="s">
        <v>499</v>
      </c>
    </row>
    <row r="285" spans="1:12">
      <c r="A285">
        <v>7166617</v>
      </c>
      <c r="B285" t="s">
        <v>2927</v>
      </c>
      <c r="C285" t="s">
        <v>80</v>
      </c>
      <c r="D285" t="s">
        <v>81</v>
      </c>
      <c r="E285">
        <v>401597</v>
      </c>
      <c r="F285" t="s">
        <v>2207</v>
      </c>
      <c r="G285" s="16">
        <v>1600</v>
      </c>
      <c r="H285" s="16">
        <v>136966571</v>
      </c>
      <c r="I285" s="16">
        <v>547866284</v>
      </c>
      <c r="K285" s="29" t="str">
        <f t="shared" si="4"/>
        <v>Спир</v>
      </c>
      <c r="L285" s="29" t="s">
        <v>499</v>
      </c>
    </row>
    <row r="286" spans="1:12">
      <c r="A286">
        <v>7165746</v>
      </c>
      <c r="B286" t="s">
        <v>2927</v>
      </c>
      <c r="C286" t="s">
        <v>171</v>
      </c>
      <c r="D286" t="s">
        <v>172</v>
      </c>
      <c r="E286">
        <v>45433</v>
      </c>
      <c r="F286" t="s">
        <v>64</v>
      </c>
      <c r="G286" s="16">
        <v>30</v>
      </c>
      <c r="H286" s="16">
        <v>4491202</v>
      </c>
      <c r="I286" s="16">
        <v>13473606</v>
      </c>
      <c r="K286" s="29" t="str">
        <f t="shared" si="4"/>
        <v>Спир</v>
      </c>
      <c r="L286" s="29" t="s">
        <v>499</v>
      </c>
    </row>
    <row r="287" spans="1:12">
      <c r="A287">
        <v>7165631</v>
      </c>
      <c r="B287" t="s">
        <v>2927</v>
      </c>
      <c r="C287" t="s">
        <v>204</v>
      </c>
      <c r="D287" t="s">
        <v>205</v>
      </c>
      <c r="E287">
        <v>45285</v>
      </c>
      <c r="F287" t="s">
        <v>63</v>
      </c>
      <c r="G287" s="16">
        <v>140</v>
      </c>
      <c r="H287" s="16">
        <v>3424999</v>
      </c>
      <c r="I287" s="16">
        <v>47949986</v>
      </c>
      <c r="K287" s="29" t="str">
        <f t="shared" si="4"/>
        <v>Спир</v>
      </c>
      <c r="L287" s="29" t="s">
        <v>499</v>
      </c>
    </row>
    <row r="288" spans="1:12">
      <c r="A288">
        <v>7165630</v>
      </c>
      <c r="B288" t="s">
        <v>2927</v>
      </c>
      <c r="C288" t="s">
        <v>306</v>
      </c>
      <c r="D288" t="s">
        <v>313</v>
      </c>
      <c r="E288">
        <v>45285</v>
      </c>
      <c r="F288" t="s">
        <v>63</v>
      </c>
      <c r="G288" s="16">
        <v>10</v>
      </c>
      <c r="H288" s="16">
        <v>3574004</v>
      </c>
      <c r="I288" s="16">
        <v>3574004</v>
      </c>
      <c r="K288" s="29" t="str">
        <f t="shared" si="4"/>
        <v>Спир</v>
      </c>
      <c r="L288" s="29" t="s">
        <v>499</v>
      </c>
    </row>
    <row r="289" spans="1:12">
      <c r="A289">
        <v>7165629</v>
      </c>
      <c r="B289" t="s">
        <v>2927</v>
      </c>
      <c r="C289" t="s">
        <v>91</v>
      </c>
      <c r="D289" t="s">
        <v>92</v>
      </c>
      <c r="E289">
        <v>45285</v>
      </c>
      <c r="F289" t="s">
        <v>63</v>
      </c>
      <c r="G289" s="16">
        <v>250</v>
      </c>
      <c r="H289" s="16">
        <v>3580650</v>
      </c>
      <c r="I289" s="16">
        <v>89516250</v>
      </c>
      <c r="K289" s="29" t="str">
        <f t="shared" si="4"/>
        <v>Спир</v>
      </c>
      <c r="L289" s="29" t="s">
        <v>499</v>
      </c>
    </row>
    <row r="290" spans="1:12">
      <c r="A290">
        <v>7164791</v>
      </c>
      <c r="B290" t="s">
        <v>2928</v>
      </c>
      <c r="C290" t="s">
        <v>78</v>
      </c>
      <c r="D290" t="s">
        <v>79</v>
      </c>
      <c r="E290">
        <v>401596</v>
      </c>
      <c r="F290" t="s">
        <v>2206</v>
      </c>
      <c r="G290" s="16">
        <v>400</v>
      </c>
      <c r="H290" s="16">
        <v>142242000</v>
      </c>
      <c r="I290" s="16">
        <v>14224200</v>
      </c>
      <c r="K290" s="29" t="str">
        <f t="shared" si="4"/>
        <v>Спир</v>
      </c>
      <c r="L290" s="29" t="s">
        <v>499</v>
      </c>
    </row>
    <row r="291" spans="1:12">
      <c r="A291">
        <v>7163931</v>
      </c>
      <c r="B291" t="s">
        <v>2928</v>
      </c>
      <c r="C291" t="s">
        <v>103</v>
      </c>
      <c r="D291" t="s">
        <v>104</v>
      </c>
      <c r="E291">
        <v>401598</v>
      </c>
      <c r="F291" t="s">
        <v>2210</v>
      </c>
      <c r="G291" s="16">
        <v>400</v>
      </c>
      <c r="H291" s="16">
        <v>143561606</v>
      </c>
      <c r="I291" s="16">
        <v>143561606</v>
      </c>
      <c r="K291" s="29" t="str">
        <f t="shared" si="4"/>
        <v>Спир</v>
      </c>
      <c r="L291" s="29" t="s">
        <v>499</v>
      </c>
    </row>
    <row r="292" spans="1:12">
      <c r="A292">
        <v>7163081</v>
      </c>
      <c r="B292" t="s">
        <v>2928</v>
      </c>
      <c r="C292" t="s">
        <v>2929</v>
      </c>
      <c r="D292" t="s">
        <v>2930</v>
      </c>
      <c r="E292">
        <v>45433</v>
      </c>
      <c r="F292" t="s">
        <v>64</v>
      </c>
      <c r="G292" s="16">
        <v>10</v>
      </c>
      <c r="H292" s="16">
        <v>4491200</v>
      </c>
      <c r="I292" s="16">
        <v>4491200</v>
      </c>
      <c r="K292" s="29" t="str">
        <f t="shared" si="4"/>
        <v>Спир</v>
      </c>
      <c r="L292" s="29" t="s">
        <v>499</v>
      </c>
    </row>
    <row r="293" spans="1:12">
      <c r="A293">
        <v>7163061</v>
      </c>
      <c r="B293" t="s">
        <v>2928</v>
      </c>
      <c r="C293" t="s">
        <v>204</v>
      </c>
      <c r="D293" t="s">
        <v>205</v>
      </c>
      <c r="E293">
        <v>45285</v>
      </c>
      <c r="F293" t="s">
        <v>63</v>
      </c>
      <c r="G293" s="16">
        <v>50</v>
      </c>
      <c r="H293" s="16">
        <v>3556000</v>
      </c>
      <c r="I293" s="16">
        <v>17780000</v>
      </c>
      <c r="K293" s="29" t="str">
        <f t="shared" si="4"/>
        <v>Спир</v>
      </c>
      <c r="L293" s="29" t="s">
        <v>499</v>
      </c>
    </row>
    <row r="294" spans="1:12">
      <c r="A294">
        <v>7163060</v>
      </c>
      <c r="B294" t="s">
        <v>2928</v>
      </c>
      <c r="C294" t="s">
        <v>1600</v>
      </c>
      <c r="D294" t="s">
        <v>1601</v>
      </c>
      <c r="E294">
        <v>45285</v>
      </c>
      <c r="F294" t="s">
        <v>63</v>
      </c>
      <c r="G294" s="16">
        <v>200</v>
      </c>
      <c r="H294" s="16">
        <v>3557571</v>
      </c>
      <c r="I294" s="16">
        <v>71151420</v>
      </c>
      <c r="K294" s="29" t="str">
        <f t="shared" si="4"/>
        <v>Спир</v>
      </c>
      <c r="L294" s="29" t="s">
        <v>499</v>
      </c>
    </row>
    <row r="295" spans="1:12">
      <c r="A295">
        <v>7163059</v>
      </c>
      <c r="B295" t="s">
        <v>2928</v>
      </c>
      <c r="C295" t="s">
        <v>117</v>
      </c>
      <c r="D295" t="s">
        <v>118</v>
      </c>
      <c r="E295">
        <v>45285</v>
      </c>
      <c r="F295" t="s">
        <v>63</v>
      </c>
      <c r="G295" s="16">
        <v>450</v>
      </c>
      <c r="H295" s="16">
        <v>3558571</v>
      </c>
      <c r="I295" s="16">
        <v>160135695</v>
      </c>
      <c r="K295" s="29" t="str">
        <f t="shared" si="4"/>
        <v>Спир</v>
      </c>
      <c r="L295" s="29" t="s">
        <v>499</v>
      </c>
    </row>
    <row r="296" spans="1:12">
      <c r="A296">
        <v>7163058</v>
      </c>
      <c r="B296" t="s">
        <v>2928</v>
      </c>
      <c r="C296" t="s">
        <v>319</v>
      </c>
      <c r="D296" t="s">
        <v>320</v>
      </c>
      <c r="E296">
        <v>45285</v>
      </c>
      <c r="F296" t="s">
        <v>63</v>
      </c>
      <c r="G296" s="16">
        <v>300</v>
      </c>
      <c r="H296" s="16">
        <v>3573008</v>
      </c>
      <c r="I296" s="16">
        <v>107190240</v>
      </c>
      <c r="K296" s="29" t="str">
        <f t="shared" si="4"/>
        <v>Спир</v>
      </c>
      <c r="L296" s="29" t="s">
        <v>499</v>
      </c>
    </row>
    <row r="297" spans="1:12">
      <c r="A297">
        <v>7161301</v>
      </c>
      <c r="B297" t="s">
        <v>2931</v>
      </c>
      <c r="C297" t="s">
        <v>103</v>
      </c>
      <c r="D297" t="s">
        <v>104</v>
      </c>
      <c r="E297">
        <v>401598</v>
      </c>
      <c r="F297" t="s">
        <v>2210</v>
      </c>
      <c r="G297" s="16">
        <v>2000</v>
      </c>
      <c r="H297" s="16">
        <v>143561601</v>
      </c>
      <c r="I297" s="16">
        <v>717808005</v>
      </c>
      <c r="K297" s="29" t="str">
        <f t="shared" si="4"/>
        <v>Спир</v>
      </c>
      <c r="L297" s="29" t="s">
        <v>499</v>
      </c>
    </row>
    <row r="298" spans="1:12">
      <c r="A298">
        <v>7161300</v>
      </c>
      <c r="B298" t="s">
        <v>2931</v>
      </c>
      <c r="C298" t="s">
        <v>78</v>
      </c>
      <c r="D298" t="s">
        <v>79</v>
      </c>
      <c r="E298">
        <v>401596</v>
      </c>
      <c r="F298" t="s">
        <v>2206</v>
      </c>
      <c r="G298" s="16">
        <v>3200</v>
      </c>
      <c r="H298" s="16">
        <v>142242000</v>
      </c>
      <c r="I298" s="16">
        <v>113793600</v>
      </c>
      <c r="K298" s="29" t="str">
        <f t="shared" si="4"/>
        <v>Спир</v>
      </c>
      <c r="L298" s="29" t="s">
        <v>499</v>
      </c>
    </row>
    <row r="299" spans="1:12">
      <c r="A299">
        <v>7160350</v>
      </c>
      <c r="B299" t="s">
        <v>2931</v>
      </c>
      <c r="C299" t="s">
        <v>117</v>
      </c>
      <c r="D299" t="s">
        <v>118</v>
      </c>
      <c r="E299">
        <v>45285</v>
      </c>
      <c r="F299" t="s">
        <v>63</v>
      </c>
      <c r="G299" s="16">
        <v>50</v>
      </c>
      <c r="H299" s="16">
        <v>3563571</v>
      </c>
      <c r="I299" s="16">
        <v>17817855</v>
      </c>
      <c r="K299" s="29" t="str">
        <f t="shared" si="4"/>
        <v>Спир</v>
      </c>
      <c r="L299" s="29" t="s">
        <v>499</v>
      </c>
    </row>
    <row r="300" spans="1:12">
      <c r="A300">
        <v>7160349</v>
      </c>
      <c r="B300" t="s">
        <v>2931</v>
      </c>
      <c r="C300" t="s">
        <v>111</v>
      </c>
      <c r="D300" t="s">
        <v>112</v>
      </c>
      <c r="E300">
        <v>45285</v>
      </c>
      <c r="F300" t="s">
        <v>63</v>
      </c>
      <c r="G300" s="16">
        <v>50</v>
      </c>
      <c r="H300" s="16">
        <v>3564571</v>
      </c>
      <c r="I300" s="16">
        <v>17822855</v>
      </c>
      <c r="K300" s="29" t="str">
        <f t="shared" si="4"/>
        <v>Спир</v>
      </c>
      <c r="L300" s="29" t="s">
        <v>499</v>
      </c>
    </row>
    <row r="301" spans="1:12">
      <c r="A301">
        <v>7160348</v>
      </c>
      <c r="B301" t="s">
        <v>2931</v>
      </c>
      <c r="C301" t="s">
        <v>65</v>
      </c>
      <c r="D301" t="s">
        <v>66</v>
      </c>
      <c r="E301">
        <v>45285</v>
      </c>
      <c r="F301" t="s">
        <v>63</v>
      </c>
      <c r="G301" s="16">
        <v>100</v>
      </c>
      <c r="H301" s="16">
        <v>3565571</v>
      </c>
      <c r="I301" s="16">
        <v>35655710</v>
      </c>
      <c r="K301" s="29" t="str">
        <f t="shared" si="4"/>
        <v>Спир</v>
      </c>
      <c r="L301" s="29" t="s">
        <v>499</v>
      </c>
    </row>
    <row r="302" spans="1:12">
      <c r="A302">
        <v>7160347</v>
      </c>
      <c r="B302" t="s">
        <v>2931</v>
      </c>
      <c r="C302" t="s">
        <v>375</v>
      </c>
      <c r="D302" t="s">
        <v>110</v>
      </c>
      <c r="E302">
        <v>45285</v>
      </c>
      <c r="F302" t="s">
        <v>63</v>
      </c>
      <c r="G302" s="16">
        <v>200</v>
      </c>
      <c r="H302" s="16">
        <v>3572100</v>
      </c>
      <c r="I302" s="16">
        <v>71442000</v>
      </c>
      <c r="K302" s="29" t="str">
        <f t="shared" si="4"/>
        <v>Спир</v>
      </c>
      <c r="L302" s="29" t="s">
        <v>499</v>
      </c>
    </row>
    <row r="303" spans="1:12">
      <c r="A303">
        <v>7159494</v>
      </c>
      <c r="B303" t="s">
        <v>2932</v>
      </c>
      <c r="C303" t="s">
        <v>103</v>
      </c>
      <c r="D303" t="s">
        <v>104</v>
      </c>
      <c r="E303">
        <v>401598</v>
      </c>
      <c r="F303" t="s">
        <v>2210</v>
      </c>
      <c r="G303" s="16">
        <v>800</v>
      </c>
      <c r="H303" s="16">
        <v>143561600</v>
      </c>
      <c r="I303" s="16">
        <v>287123200</v>
      </c>
      <c r="K303" s="29" t="str">
        <f t="shared" si="4"/>
        <v>Спир</v>
      </c>
      <c r="L303" s="29" t="s">
        <v>499</v>
      </c>
    </row>
    <row r="304" spans="1:12">
      <c r="A304">
        <v>7159491</v>
      </c>
      <c r="B304" t="s">
        <v>2932</v>
      </c>
      <c r="C304" t="s">
        <v>198</v>
      </c>
      <c r="D304" t="s">
        <v>199</v>
      </c>
      <c r="E304">
        <v>401596</v>
      </c>
      <c r="F304" t="s">
        <v>2206</v>
      </c>
      <c r="G304" s="16">
        <v>6000</v>
      </c>
      <c r="H304" s="16">
        <v>142240000</v>
      </c>
      <c r="I304" s="16">
        <v>213360000</v>
      </c>
      <c r="K304" s="29" t="str">
        <f t="shared" si="4"/>
        <v>Спир</v>
      </c>
      <c r="L304" s="29" t="s">
        <v>499</v>
      </c>
    </row>
    <row r="305" spans="1:12">
      <c r="A305">
        <v>7158166</v>
      </c>
      <c r="B305" t="s">
        <v>2932</v>
      </c>
      <c r="C305" t="s">
        <v>176</v>
      </c>
      <c r="D305" t="s">
        <v>177</v>
      </c>
      <c r="E305">
        <v>401597</v>
      </c>
      <c r="F305" t="s">
        <v>2207</v>
      </c>
      <c r="G305" s="16">
        <v>1200</v>
      </c>
      <c r="H305" s="16">
        <v>142240007</v>
      </c>
      <c r="I305" s="16">
        <v>426720021</v>
      </c>
      <c r="K305" s="29" t="str">
        <f t="shared" si="4"/>
        <v>Спир</v>
      </c>
      <c r="L305" s="29" t="s">
        <v>499</v>
      </c>
    </row>
    <row r="306" spans="1:12">
      <c r="A306">
        <v>7157363</v>
      </c>
      <c r="B306" t="s">
        <v>2932</v>
      </c>
      <c r="C306" t="s">
        <v>202</v>
      </c>
      <c r="D306" t="s">
        <v>203</v>
      </c>
      <c r="E306">
        <v>45433</v>
      </c>
      <c r="F306" t="s">
        <v>64</v>
      </c>
      <c r="G306" s="16">
        <v>40</v>
      </c>
      <c r="H306" s="16">
        <v>4491201</v>
      </c>
      <c r="I306" s="16">
        <v>17964804</v>
      </c>
      <c r="K306" s="29" t="str">
        <f t="shared" si="4"/>
        <v>Спир</v>
      </c>
      <c r="L306" s="29" t="s">
        <v>499</v>
      </c>
    </row>
    <row r="307" spans="1:12">
      <c r="A307">
        <v>7157322</v>
      </c>
      <c r="B307" t="s">
        <v>2932</v>
      </c>
      <c r="C307" t="s">
        <v>65</v>
      </c>
      <c r="D307" t="s">
        <v>66</v>
      </c>
      <c r="E307">
        <v>45285</v>
      </c>
      <c r="F307" t="s">
        <v>63</v>
      </c>
      <c r="G307" s="16">
        <v>400</v>
      </c>
      <c r="H307" s="16">
        <v>3561999</v>
      </c>
      <c r="I307" s="16">
        <v>142479960</v>
      </c>
      <c r="K307" s="29" t="str">
        <f t="shared" si="4"/>
        <v>Спир</v>
      </c>
      <c r="L307" s="29" t="s">
        <v>499</v>
      </c>
    </row>
    <row r="308" spans="1:12">
      <c r="A308">
        <v>7156313</v>
      </c>
      <c r="B308" t="s">
        <v>2134</v>
      </c>
      <c r="C308" t="s">
        <v>219</v>
      </c>
      <c r="D308" t="s">
        <v>220</v>
      </c>
      <c r="E308">
        <v>401596</v>
      </c>
      <c r="F308" t="s">
        <v>2206</v>
      </c>
      <c r="G308" s="16">
        <v>1200</v>
      </c>
      <c r="H308" s="16">
        <v>142240000</v>
      </c>
      <c r="I308" s="16">
        <v>42672000</v>
      </c>
      <c r="K308" s="29" t="str">
        <f t="shared" si="4"/>
        <v>Спир</v>
      </c>
      <c r="L308" s="29" t="s">
        <v>499</v>
      </c>
    </row>
    <row r="309" spans="1:12">
      <c r="A309">
        <v>7155969</v>
      </c>
      <c r="B309" t="s">
        <v>2134</v>
      </c>
      <c r="C309" t="s">
        <v>123</v>
      </c>
      <c r="D309" t="s">
        <v>124</v>
      </c>
      <c r="E309">
        <v>45285</v>
      </c>
      <c r="F309" t="s">
        <v>63</v>
      </c>
      <c r="G309" s="16">
        <v>50</v>
      </c>
      <c r="H309" s="16">
        <v>3556000</v>
      </c>
      <c r="I309" s="16">
        <v>17780000</v>
      </c>
      <c r="K309" s="29" t="str">
        <f t="shared" si="4"/>
        <v>Спир</v>
      </c>
      <c r="L309" s="29" t="s">
        <v>499</v>
      </c>
    </row>
    <row r="310" spans="1:12">
      <c r="A310">
        <v>7155968</v>
      </c>
      <c r="B310" t="s">
        <v>2134</v>
      </c>
      <c r="C310" t="s">
        <v>273</v>
      </c>
      <c r="D310" t="s">
        <v>274</v>
      </c>
      <c r="E310">
        <v>45285</v>
      </c>
      <c r="F310" t="s">
        <v>63</v>
      </c>
      <c r="G310" s="16">
        <v>150</v>
      </c>
      <c r="H310" s="16">
        <v>3556775</v>
      </c>
      <c r="I310" s="16">
        <v>53351625</v>
      </c>
      <c r="K310" s="29" t="str">
        <f t="shared" si="4"/>
        <v>Спир</v>
      </c>
      <c r="L310" s="29" t="s">
        <v>499</v>
      </c>
    </row>
    <row r="311" spans="1:12">
      <c r="A311">
        <v>7154186</v>
      </c>
      <c r="B311" t="s">
        <v>2134</v>
      </c>
      <c r="C311" t="s">
        <v>323</v>
      </c>
      <c r="D311" t="s">
        <v>324</v>
      </c>
      <c r="E311">
        <v>9945285</v>
      </c>
      <c r="F311" t="s">
        <v>275</v>
      </c>
      <c r="G311" s="16">
        <v>100</v>
      </c>
      <c r="H311" s="16">
        <v>3556000</v>
      </c>
      <c r="I311" s="16">
        <v>35560000</v>
      </c>
      <c r="K311" s="29" t="str">
        <f t="shared" si="4"/>
        <v>Спир</v>
      </c>
      <c r="L311" s="29" t="s">
        <v>499</v>
      </c>
    </row>
    <row r="312" spans="1:12">
      <c r="A312">
        <v>7151186</v>
      </c>
      <c r="B312" t="s">
        <v>2135</v>
      </c>
      <c r="C312" t="s">
        <v>127</v>
      </c>
      <c r="D312" t="s">
        <v>128</v>
      </c>
      <c r="E312">
        <v>45433</v>
      </c>
      <c r="F312" t="s">
        <v>64</v>
      </c>
      <c r="G312" s="16">
        <v>100</v>
      </c>
      <c r="H312" s="16">
        <v>4491201</v>
      </c>
      <c r="I312" s="16">
        <v>44912010</v>
      </c>
      <c r="K312" s="29" t="str">
        <f t="shared" si="4"/>
        <v>Спир</v>
      </c>
      <c r="L312" s="29" t="s">
        <v>499</v>
      </c>
    </row>
    <row r="313" spans="1:12">
      <c r="A313">
        <v>7151155</v>
      </c>
      <c r="B313" t="s">
        <v>2135</v>
      </c>
      <c r="C313" t="s">
        <v>204</v>
      </c>
      <c r="D313" t="s">
        <v>205</v>
      </c>
      <c r="E313">
        <v>45285</v>
      </c>
      <c r="F313" t="s">
        <v>63</v>
      </c>
      <c r="G313" s="16">
        <v>200</v>
      </c>
      <c r="H313" s="16">
        <v>3556000</v>
      </c>
      <c r="I313" s="16">
        <v>71120000</v>
      </c>
      <c r="K313" s="29" t="str">
        <f t="shared" si="4"/>
        <v>Спир</v>
      </c>
      <c r="L313" s="29" t="s">
        <v>499</v>
      </c>
    </row>
    <row r="314" spans="1:12">
      <c r="A314">
        <v>7151154</v>
      </c>
      <c r="B314" t="s">
        <v>2135</v>
      </c>
      <c r="C314" t="s">
        <v>135</v>
      </c>
      <c r="D314" t="s">
        <v>136</v>
      </c>
      <c r="E314">
        <v>45285</v>
      </c>
      <c r="F314" t="s">
        <v>63</v>
      </c>
      <c r="G314" s="16">
        <v>150</v>
      </c>
      <c r="H314" s="16">
        <v>3561571</v>
      </c>
      <c r="I314" s="16">
        <v>53423565</v>
      </c>
      <c r="K314" s="29" t="str">
        <f t="shared" si="4"/>
        <v>Спир</v>
      </c>
      <c r="L314" s="29" t="s">
        <v>499</v>
      </c>
    </row>
    <row r="315" spans="1:12">
      <c r="A315">
        <v>7150018</v>
      </c>
      <c r="B315" t="s">
        <v>2136</v>
      </c>
      <c r="C315" t="s">
        <v>80</v>
      </c>
      <c r="D315" t="s">
        <v>81</v>
      </c>
      <c r="E315">
        <v>401597</v>
      </c>
      <c r="F315" t="s">
        <v>2207</v>
      </c>
      <c r="G315" s="16">
        <v>1600</v>
      </c>
      <c r="H315" s="16">
        <v>142240000</v>
      </c>
      <c r="I315" s="16">
        <v>568960000</v>
      </c>
      <c r="K315" s="29" t="str">
        <f t="shared" si="4"/>
        <v>Спир</v>
      </c>
      <c r="L315" s="29" t="s">
        <v>499</v>
      </c>
    </row>
    <row r="316" spans="1:12">
      <c r="A316">
        <v>7149771</v>
      </c>
      <c r="B316" t="s">
        <v>2136</v>
      </c>
      <c r="C316" t="s">
        <v>1547</v>
      </c>
      <c r="D316" t="s">
        <v>1548</v>
      </c>
      <c r="E316">
        <v>45433</v>
      </c>
      <c r="F316" t="s">
        <v>64</v>
      </c>
      <c r="G316" s="16">
        <v>10</v>
      </c>
      <c r="H316" s="16">
        <v>4491200</v>
      </c>
      <c r="I316" s="16">
        <v>4491200</v>
      </c>
      <c r="K316" s="29" t="str">
        <f t="shared" si="4"/>
        <v>Спир</v>
      </c>
      <c r="L316" s="29" t="s">
        <v>499</v>
      </c>
    </row>
    <row r="317" spans="1:12">
      <c r="A317">
        <v>7148842</v>
      </c>
      <c r="B317" t="s">
        <v>2136</v>
      </c>
      <c r="C317" t="s">
        <v>143</v>
      </c>
      <c r="D317" t="s">
        <v>144</v>
      </c>
      <c r="E317">
        <v>401599</v>
      </c>
      <c r="F317" t="s">
        <v>2208</v>
      </c>
      <c r="G317" s="16">
        <v>3200</v>
      </c>
      <c r="H317" s="16">
        <v>144883200</v>
      </c>
      <c r="I317" s="16">
        <v>115906560</v>
      </c>
      <c r="K317" s="29" t="str">
        <f t="shared" si="4"/>
        <v>Спир</v>
      </c>
      <c r="L317" s="29" t="s">
        <v>499</v>
      </c>
    </row>
    <row r="318" spans="1:12">
      <c r="A318">
        <v>7148841</v>
      </c>
      <c r="B318" t="s">
        <v>2136</v>
      </c>
      <c r="C318" t="s">
        <v>78</v>
      </c>
      <c r="D318" t="s">
        <v>79</v>
      </c>
      <c r="E318">
        <v>401596</v>
      </c>
      <c r="F318" t="s">
        <v>2206</v>
      </c>
      <c r="G318" s="16">
        <v>400</v>
      </c>
      <c r="H318" s="16">
        <v>142242000</v>
      </c>
      <c r="I318" s="16">
        <v>14224200</v>
      </c>
      <c r="K318" s="29" t="str">
        <f t="shared" si="4"/>
        <v>Спир</v>
      </c>
      <c r="L318" s="29" t="s">
        <v>499</v>
      </c>
    </row>
    <row r="319" spans="1:12">
      <c r="A319">
        <v>7147982</v>
      </c>
      <c r="B319" t="s">
        <v>2136</v>
      </c>
      <c r="C319" t="s">
        <v>204</v>
      </c>
      <c r="D319" t="s">
        <v>205</v>
      </c>
      <c r="E319">
        <v>45285</v>
      </c>
      <c r="F319" t="s">
        <v>63</v>
      </c>
      <c r="G319" s="16">
        <v>110</v>
      </c>
      <c r="H319" s="16">
        <v>3556000</v>
      </c>
      <c r="I319" s="16">
        <v>39116000</v>
      </c>
      <c r="K319" s="29" t="str">
        <f t="shared" si="4"/>
        <v>Спир</v>
      </c>
      <c r="L319" s="29" t="s">
        <v>499</v>
      </c>
    </row>
    <row r="320" spans="1:12">
      <c r="A320">
        <v>7147981</v>
      </c>
      <c r="B320" t="s">
        <v>2136</v>
      </c>
      <c r="C320" t="s">
        <v>253</v>
      </c>
      <c r="D320" t="s">
        <v>254</v>
      </c>
      <c r="E320">
        <v>45285</v>
      </c>
      <c r="F320" t="s">
        <v>63</v>
      </c>
      <c r="G320" s="16">
        <v>200</v>
      </c>
      <c r="H320" s="16">
        <v>3556500</v>
      </c>
      <c r="I320" s="16">
        <v>71130000</v>
      </c>
      <c r="K320" s="29" t="str">
        <f t="shared" si="4"/>
        <v>Спир</v>
      </c>
      <c r="L320" s="29" t="s">
        <v>499</v>
      </c>
    </row>
    <row r="321" spans="1:12">
      <c r="A321">
        <v>7147980</v>
      </c>
      <c r="B321" t="s">
        <v>2136</v>
      </c>
      <c r="C321" t="s">
        <v>1582</v>
      </c>
      <c r="D321" t="s">
        <v>1583</v>
      </c>
      <c r="E321">
        <v>45285</v>
      </c>
      <c r="F321" t="s">
        <v>63</v>
      </c>
      <c r="G321" s="16">
        <v>80</v>
      </c>
      <c r="H321" s="16">
        <v>3557888</v>
      </c>
      <c r="I321" s="16">
        <v>28463104</v>
      </c>
      <c r="K321" s="29" t="str">
        <f t="shared" si="4"/>
        <v>Спир</v>
      </c>
      <c r="L321" s="29" t="s">
        <v>499</v>
      </c>
    </row>
    <row r="322" spans="1:12">
      <c r="A322">
        <v>7147979</v>
      </c>
      <c r="B322" t="s">
        <v>2136</v>
      </c>
      <c r="C322" t="s">
        <v>1589</v>
      </c>
      <c r="D322" t="s">
        <v>1590</v>
      </c>
      <c r="E322">
        <v>45285</v>
      </c>
      <c r="F322" t="s">
        <v>63</v>
      </c>
      <c r="G322" s="16">
        <v>410</v>
      </c>
      <c r="H322" s="16">
        <v>3559571</v>
      </c>
      <c r="I322" s="16">
        <v>145942411</v>
      </c>
      <c r="K322" s="29" t="str">
        <f t="shared" si="4"/>
        <v>Спир</v>
      </c>
      <c r="L322" s="29" t="s">
        <v>499</v>
      </c>
    </row>
    <row r="323" spans="1:12">
      <c r="A323">
        <v>7145932</v>
      </c>
      <c r="B323" t="s">
        <v>2137</v>
      </c>
      <c r="C323" t="s">
        <v>87</v>
      </c>
      <c r="D323" t="s">
        <v>88</v>
      </c>
      <c r="E323">
        <v>401596</v>
      </c>
      <c r="F323" t="s">
        <v>2206</v>
      </c>
      <c r="G323" s="16">
        <v>12800</v>
      </c>
      <c r="H323" s="16">
        <v>142240000</v>
      </c>
      <c r="I323" s="16">
        <v>455168000</v>
      </c>
      <c r="K323" s="29" t="str">
        <f t="shared" si="4"/>
        <v>Спир</v>
      </c>
      <c r="L323" s="29" t="s">
        <v>499</v>
      </c>
    </row>
    <row r="324" spans="1:12">
      <c r="A324">
        <v>7145931</v>
      </c>
      <c r="B324" t="s">
        <v>2137</v>
      </c>
      <c r="C324" t="s">
        <v>176</v>
      </c>
      <c r="D324" t="s">
        <v>177</v>
      </c>
      <c r="E324">
        <v>401597</v>
      </c>
      <c r="F324" t="s">
        <v>2207</v>
      </c>
      <c r="G324" s="16">
        <v>800</v>
      </c>
      <c r="H324" s="16">
        <v>142240011</v>
      </c>
      <c r="I324" s="16">
        <v>284480022</v>
      </c>
      <c r="K324" s="29" t="str">
        <f t="shared" si="4"/>
        <v>Спир</v>
      </c>
      <c r="L324" s="29" t="s">
        <v>499</v>
      </c>
    </row>
    <row r="325" spans="1:12">
      <c r="A325">
        <v>7145048</v>
      </c>
      <c r="B325" t="s">
        <v>2137</v>
      </c>
      <c r="C325" t="s">
        <v>1589</v>
      </c>
      <c r="D325" t="s">
        <v>1590</v>
      </c>
      <c r="E325">
        <v>45285</v>
      </c>
      <c r="F325" t="s">
        <v>63</v>
      </c>
      <c r="G325" s="16">
        <v>220</v>
      </c>
      <c r="H325" s="16">
        <v>3556888</v>
      </c>
      <c r="I325" s="16">
        <v>78251536</v>
      </c>
      <c r="K325" s="29" t="str">
        <f t="shared" ref="K325:K388" si="5">LEFT(F325,4)</f>
        <v>Спир</v>
      </c>
      <c r="L325" s="29" t="s">
        <v>499</v>
      </c>
    </row>
    <row r="326" spans="1:12">
      <c r="A326">
        <v>7145047</v>
      </c>
      <c r="B326" t="s">
        <v>2137</v>
      </c>
      <c r="C326" t="s">
        <v>73</v>
      </c>
      <c r="D326" t="s">
        <v>74</v>
      </c>
      <c r="E326">
        <v>45285</v>
      </c>
      <c r="F326" t="s">
        <v>63</v>
      </c>
      <c r="G326" s="16">
        <v>280</v>
      </c>
      <c r="H326" s="16">
        <v>3557571</v>
      </c>
      <c r="I326" s="16">
        <v>99611988</v>
      </c>
      <c r="K326" s="29" t="str">
        <f t="shared" si="5"/>
        <v>Спир</v>
      </c>
      <c r="L326" s="29" t="s">
        <v>499</v>
      </c>
    </row>
    <row r="327" spans="1:12">
      <c r="A327">
        <v>7145046</v>
      </c>
      <c r="B327" t="s">
        <v>2137</v>
      </c>
      <c r="C327" t="s">
        <v>319</v>
      </c>
      <c r="D327" t="s">
        <v>320</v>
      </c>
      <c r="E327">
        <v>45285</v>
      </c>
      <c r="F327" t="s">
        <v>63</v>
      </c>
      <c r="G327" s="16">
        <v>300</v>
      </c>
      <c r="H327" s="16">
        <v>3558008</v>
      </c>
      <c r="I327" s="16">
        <v>106740240</v>
      </c>
      <c r="K327" s="29" t="str">
        <f t="shared" si="5"/>
        <v>Спир</v>
      </c>
      <c r="L327" s="29" t="s">
        <v>499</v>
      </c>
    </row>
    <row r="328" spans="1:12">
      <c r="A328">
        <v>7143710</v>
      </c>
      <c r="B328" t="s">
        <v>2138</v>
      </c>
      <c r="C328" t="s">
        <v>1589</v>
      </c>
      <c r="D328" t="s">
        <v>1590</v>
      </c>
      <c r="E328">
        <v>45285</v>
      </c>
      <c r="F328" t="s">
        <v>63</v>
      </c>
      <c r="G328" s="16">
        <v>470</v>
      </c>
      <c r="H328" s="16">
        <v>3556000</v>
      </c>
      <c r="I328" s="16">
        <v>167132000</v>
      </c>
      <c r="K328" s="29" t="str">
        <f t="shared" si="5"/>
        <v>Спир</v>
      </c>
      <c r="L328" s="29" t="s">
        <v>499</v>
      </c>
    </row>
    <row r="329" spans="1:12">
      <c r="A329">
        <v>7143709</v>
      </c>
      <c r="B329" t="s">
        <v>2138</v>
      </c>
      <c r="C329" t="s">
        <v>1582</v>
      </c>
      <c r="D329" t="s">
        <v>1583</v>
      </c>
      <c r="E329">
        <v>45285</v>
      </c>
      <c r="F329" t="s">
        <v>63</v>
      </c>
      <c r="G329" s="16">
        <v>280</v>
      </c>
      <c r="H329" s="16">
        <v>3556005</v>
      </c>
      <c r="I329" s="16">
        <v>99568140</v>
      </c>
      <c r="K329" s="29" t="str">
        <f t="shared" si="5"/>
        <v>Спир</v>
      </c>
      <c r="L329" s="29" t="s">
        <v>499</v>
      </c>
    </row>
    <row r="330" spans="1:12">
      <c r="A330">
        <v>7143708</v>
      </c>
      <c r="B330" t="s">
        <v>2138</v>
      </c>
      <c r="C330" t="s">
        <v>93</v>
      </c>
      <c r="D330" t="s">
        <v>94</v>
      </c>
      <c r="E330">
        <v>45285</v>
      </c>
      <c r="F330" t="s">
        <v>63</v>
      </c>
      <c r="G330" s="16">
        <v>50</v>
      </c>
      <c r="H330" s="16">
        <v>3556007</v>
      </c>
      <c r="I330" s="16">
        <v>17780035</v>
      </c>
      <c r="K330" s="29" t="str">
        <f t="shared" si="5"/>
        <v>Спир</v>
      </c>
      <c r="L330" s="29" t="s">
        <v>499</v>
      </c>
    </row>
    <row r="331" spans="1:12">
      <c r="A331">
        <v>7142865</v>
      </c>
      <c r="B331" t="s">
        <v>2138</v>
      </c>
      <c r="C331" t="s">
        <v>80</v>
      </c>
      <c r="D331" t="s">
        <v>81</v>
      </c>
      <c r="E331">
        <v>401596</v>
      </c>
      <c r="F331" t="s">
        <v>2206</v>
      </c>
      <c r="G331" s="16">
        <v>1600</v>
      </c>
      <c r="H331" s="16">
        <v>142240000</v>
      </c>
      <c r="I331" s="16">
        <v>56896000</v>
      </c>
      <c r="K331" s="29" t="str">
        <f t="shared" si="5"/>
        <v>Спир</v>
      </c>
      <c r="L331" s="29" t="s">
        <v>499</v>
      </c>
    </row>
    <row r="332" spans="1:12">
      <c r="A332">
        <v>7141968</v>
      </c>
      <c r="B332" t="s">
        <v>2138</v>
      </c>
      <c r="C332" t="s">
        <v>2194</v>
      </c>
      <c r="D332" t="s">
        <v>2209</v>
      </c>
      <c r="E332">
        <v>45433</v>
      </c>
      <c r="F332" t="s">
        <v>64</v>
      </c>
      <c r="G332" s="16">
        <v>50</v>
      </c>
      <c r="H332" s="16">
        <v>4491201</v>
      </c>
      <c r="I332" s="16">
        <v>22456005</v>
      </c>
      <c r="K332" s="29" t="str">
        <f t="shared" si="5"/>
        <v>Спир</v>
      </c>
      <c r="L332" s="29" t="s">
        <v>499</v>
      </c>
    </row>
    <row r="333" spans="1:12">
      <c r="A333">
        <v>7140916</v>
      </c>
      <c r="B333" t="s">
        <v>2139</v>
      </c>
      <c r="C333" t="s">
        <v>103</v>
      </c>
      <c r="D333" t="s">
        <v>104</v>
      </c>
      <c r="E333">
        <v>401598</v>
      </c>
      <c r="F333" t="s">
        <v>2210</v>
      </c>
      <c r="G333" s="16">
        <v>3200</v>
      </c>
      <c r="H333" s="16">
        <v>143561601</v>
      </c>
      <c r="I333" s="16">
        <v>1148492808</v>
      </c>
      <c r="K333" s="29" t="str">
        <f t="shared" si="5"/>
        <v>Спир</v>
      </c>
      <c r="L333" s="29" t="s">
        <v>499</v>
      </c>
    </row>
    <row r="334" spans="1:12">
      <c r="A334">
        <v>7139176</v>
      </c>
      <c r="B334" t="s">
        <v>2139</v>
      </c>
      <c r="C334" t="s">
        <v>113</v>
      </c>
      <c r="D334" t="s">
        <v>114</v>
      </c>
      <c r="E334">
        <v>45433</v>
      </c>
      <c r="F334" t="s">
        <v>64</v>
      </c>
      <c r="G334" s="16">
        <v>200</v>
      </c>
      <c r="H334" s="16">
        <v>4491201</v>
      </c>
      <c r="I334" s="16">
        <v>89824020</v>
      </c>
      <c r="K334" s="29" t="str">
        <f t="shared" si="5"/>
        <v>Спир</v>
      </c>
      <c r="L334" s="29" t="s">
        <v>499</v>
      </c>
    </row>
    <row r="335" spans="1:12">
      <c r="A335">
        <v>7139140</v>
      </c>
      <c r="B335" t="s">
        <v>2139</v>
      </c>
      <c r="C335" t="s">
        <v>204</v>
      </c>
      <c r="D335" t="s">
        <v>205</v>
      </c>
      <c r="E335">
        <v>45285</v>
      </c>
      <c r="F335" t="s">
        <v>63</v>
      </c>
      <c r="G335" s="16">
        <v>200</v>
      </c>
      <c r="H335" s="16">
        <v>3556000</v>
      </c>
      <c r="I335" s="16">
        <v>71120000</v>
      </c>
      <c r="K335" s="29" t="str">
        <f t="shared" si="5"/>
        <v>Спир</v>
      </c>
      <c r="L335" s="29" t="s">
        <v>499</v>
      </c>
    </row>
    <row r="336" spans="1:12">
      <c r="A336">
        <v>7139139</v>
      </c>
      <c r="B336" t="s">
        <v>2139</v>
      </c>
      <c r="C336" t="s">
        <v>117</v>
      </c>
      <c r="D336" t="s">
        <v>118</v>
      </c>
      <c r="E336">
        <v>45285</v>
      </c>
      <c r="F336" t="s">
        <v>63</v>
      </c>
      <c r="G336" s="16">
        <v>500</v>
      </c>
      <c r="H336" s="16">
        <v>3557571</v>
      </c>
      <c r="I336" s="16">
        <v>177878550</v>
      </c>
      <c r="K336" s="29" t="str">
        <f t="shared" si="5"/>
        <v>Спир</v>
      </c>
      <c r="L336" s="29" t="s">
        <v>499</v>
      </c>
    </row>
    <row r="337" spans="1:12">
      <c r="A337">
        <v>7138173</v>
      </c>
      <c r="B337" t="s">
        <v>2140</v>
      </c>
      <c r="C337" t="s">
        <v>2195</v>
      </c>
      <c r="D337" t="s">
        <v>2211</v>
      </c>
      <c r="E337">
        <v>45285</v>
      </c>
      <c r="F337" t="s">
        <v>63</v>
      </c>
      <c r="G337" s="16">
        <v>400</v>
      </c>
      <c r="H337" s="16">
        <v>3558000</v>
      </c>
      <c r="I337" s="16">
        <v>142320000</v>
      </c>
      <c r="K337" s="29" t="str">
        <f t="shared" si="5"/>
        <v>Спир</v>
      </c>
      <c r="L337" s="29" t="s">
        <v>499</v>
      </c>
    </row>
    <row r="338" spans="1:12">
      <c r="A338">
        <v>7136833</v>
      </c>
      <c r="B338" t="s">
        <v>2140</v>
      </c>
      <c r="C338" t="s">
        <v>1580</v>
      </c>
      <c r="D338" t="s">
        <v>1581</v>
      </c>
      <c r="E338">
        <v>45433</v>
      </c>
      <c r="F338" t="s">
        <v>64</v>
      </c>
      <c r="G338" s="16">
        <v>100</v>
      </c>
      <c r="H338" s="16">
        <v>4491201</v>
      </c>
      <c r="I338" s="16">
        <v>44912010</v>
      </c>
      <c r="K338" s="29" t="str">
        <f t="shared" si="5"/>
        <v>Спир</v>
      </c>
      <c r="L338" s="29" t="s">
        <v>499</v>
      </c>
    </row>
    <row r="339" spans="1:12">
      <c r="A339">
        <v>7136811</v>
      </c>
      <c r="B339" t="s">
        <v>2140</v>
      </c>
      <c r="C339" t="s">
        <v>82</v>
      </c>
      <c r="D339" t="s">
        <v>83</v>
      </c>
      <c r="E339">
        <v>45285</v>
      </c>
      <c r="F339" t="s">
        <v>63</v>
      </c>
      <c r="G339" s="16">
        <v>350</v>
      </c>
      <c r="H339" s="16">
        <v>3558571</v>
      </c>
      <c r="I339" s="16">
        <v>124549985</v>
      </c>
      <c r="K339" s="29" t="str">
        <f t="shared" si="5"/>
        <v>Спир</v>
      </c>
      <c r="L339" s="29" t="s">
        <v>499</v>
      </c>
    </row>
    <row r="340" spans="1:12">
      <c r="A340">
        <v>7136120</v>
      </c>
      <c r="B340" t="s">
        <v>2141</v>
      </c>
      <c r="C340" t="s">
        <v>103</v>
      </c>
      <c r="D340" t="s">
        <v>104</v>
      </c>
      <c r="E340">
        <v>401598</v>
      </c>
      <c r="F340" t="s">
        <v>2210</v>
      </c>
      <c r="G340" s="16">
        <v>3200</v>
      </c>
      <c r="H340" s="16">
        <v>143561601</v>
      </c>
      <c r="I340" s="16">
        <v>1148492808</v>
      </c>
      <c r="K340" s="29" t="str">
        <f t="shared" si="5"/>
        <v>Спир</v>
      </c>
      <c r="L340" s="29" t="s">
        <v>499</v>
      </c>
    </row>
    <row r="341" spans="1:12">
      <c r="A341">
        <v>7136119</v>
      </c>
      <c r="B341" t="s">
        <v>2141</v>
      </c>
      <c r="C341" t="s">
        <v>78</v>
      </c>
      <c r="D341" t="s">
        <v>79</v>
      </c>
      <c r="E341">
        <v>401596</v>
      </c>
      <c r="F341" t="s">
        <v>2206</v>
      </c>
      <c r="G341" s="16">
        <v>3200</v>
      </c>
      <c r="H341" s="16">
        <v>142242000</v>
      </c>
      <c r="I341" s="16">
        <v>113793600</v>
      </c>
      <c r="K341" s="29" t="str">
        <f t="shared" si="5"/>
        <v>Спир</v>
      </c>
      <c r="L341" s="29" t="s">
        <v>499</v>
      </c>
    </row>
    <row r="342" spans="1:12">
      <c r="A342">
        <v>7134476</v>
      </c>
      <c r="B342" t="s">
        <v>2141</v>
      </c>
      <c r="C342" t="s">
        <v>82</v>
      </c>
      <c r="D342" t="s">
        <v>83</v>
      </c>
      <c r="E342">
        <v>45285</v>
      </c>
      <c r="F342" t="s">
        <v>63</v>
      </c>
      <c r="G342" s="16">
        <v>250</v>
      </c>
      <c r="H342" s="16">
        <v>3558777</v>
      </c>
      <c r="I342" s="16">
        <v>88969425</v>
      </c>
      <c r="K342" s="29" t="str">
        <f t="shared" si="5"/>
        <v>Спир</v>
      </c>
      <c r="L342" s="29" t="s">
        <v>499</v>
      </c>
    </row>
    <row r="343" spans="1:12">
      <c r="A343">
        <v>7134475</v>
      </c>
      <c r="B343" t="s">
        <v>2141</v>
      </c>
      <c r="C343" t="s">
        <v>204</v>
      </c>
      <c r="D343" t="s">
        <v>205</v>
      </c>
      <c r="E343">
        <v>45285</v>
      </c>
      <c r="F343" t="s">
        <v>63</v>
      </c>
      <c r="G343" s="16">
        <v>200</v>
      </c>
      <c r="H343" s="16">
        <v>3560999</v>
      </c>
      <c r="I343" s="16">
        <v>71219980</v>
      </c>
      <c r="K343" s="29" t="str">
        <f t="shared" si="5"/>
        <v>Спир</v>
      </c>
      <c r="L343" s="29" t="s">
        <v>499</v>
      </c>
    </row>
    <row r="344" spans="1:12">
      <c r="A344">
        <v>7134474</v>
      </c>
      <c r="B344" t="s">
        <v>2141</v>
      </c>
      <c r="C344" t="s">
        <v>1589</v>
      </c>
      <c r="D344" t="s">
        <v>1590</v>
      </c>
      <c r="E344">
        <v>45285</v>
      </c>
      <c r="F344" t="s">
        <v>63</v>
      </c>
      <c r="G344" s="16">
        <v>150</v>
      </c>
      <c r="H344" s="16">
        <v>3561333</v>
      </c>
      <c r="I344" s="16">
        <v>53419995</v>
      </c>
      <c r="K344" s="29" t="str">
        <f t="shared" si="5"/>
        <v>Спир</v>
      </c>
      <c r="L344" s="29" t="s">
        <v>499</v>
      </c>
    </row>
    <row r="345" spans="1:12">
      <c r="A345">
        <v>7134473</v>
      </c>
      <c r="B345" t="s">
        <v>2141</v>
      </c>
      <c r="C345" t="s">
        <v>89</v>
      </c>
      <c r="D345" t="s">
        <v>90</v>
      </c>
      <c r="E345">
        <v>45285</v>
      </c>
      <c r="F345" t="s">
        <v>63</v>
      </c>
      <c r="G345" s="16">
        <v>200</v>
      </c>
      <c r="H345" s="16">
        <v>3600000</v>
      </c>
      <c r="I345" s="16">
        <v>72000000</v>
      </c>
      <c r="K345" s="29" t="str">
        <f t="shared" si="5"/>
        <v>Спир</v>
      </c>
      <c r="L345" s="29" t="s">
        <v>499</v>
      </c>
    </row>
    <row r="346" spans="1:12">
      <c r="A346">
        <v>7132935</v>
      </c>
      <c r="B346" t="s">
        <v>2142</v>
      </c>
      <c r="C346" t="s">
        <v>78</v>
      </c>
      <c r="D346" t="s">
        <v>79</v>
      </c>
      <c r="E346">
        <v>401596</v>
      </c>
      <c r="F346" t="s">
        <v>2206</v>
      </c>
      <c r="G346" s="16">
        <v>3200</v>
      </c>
      <c r="H346" s="16">
        <v>142242000</v>
      </c>
      <c r="I346" s="16">
        <v>113793600</v>
      </c>
      <c r="K346" s="29" t="str">
        <f t="shared" si="5"/>
        <v>Спир</v>
      </c>
      <c r="L346" s="29" t="s">
        <v>499</v>
      </c>
    </row>
    <row r="347" spans="1:12">
      <c r="A347">
        <v>7132934</v>
      </c>
      <c r="B347" t="s">
        <v>2142</v>
      </c>
      <c r="C347" t="s">
        <v>176</v>
      </c>
      <c r="D347" t="s">
        <v>177</v>
      </c>
      <c r="E347">
        <v>401597</v>
      </c>
      <c r="F347" t="s">
        <v>2207</v>
      </c>
      <c r="G347" s="16">
        <v>400</v>
      </c>
      <c r="H347" s="16">
        <v>142240002</v>
      </c>
      <c r="I347" s="16">
        <v>142240002</v>
      </c>
      <c r="K347" s="29" t="str">
        <f t="shared" si="5"/>
        <v>Спир</v>
      </c>
      <c r="L347" s="29" t="s">
        <v>499</v>
      </c>
    </row>
    <row r="348" spans="1:12">
      <c r="A348">
        <v>7132091</v>
      </c>
      <c r="B348" t="s">
        <v>2142</v>
      </c>
      <c r="C348" t="s">
        <v>1589</v>
      </c>
      <c r="D348" t="s">
        <v>1590</v>
      </c>
      <c r="E348">
        <v>45285</v>
      </c>
      <c r="F348" t="s">
        <v>63</v>
      </c>
      <c r="G348" s="16">
        <v>800</v>
      </c>
      <c r="H348" s="16">
        <v>3558571</v>
      </c>
      <c r="I348" s="16">
        <v>284685680</v>
      </c>
      <c r="K348" s="29" t="str">
        <f t="shared" si="5"/>
        <v>Спир</v>
      </c>
      <c r="L348" s="29" t="s">
        <v>499</v>
      </c>
    </row>
    <row r="349" spans="1:12">
      <c r="A349">
        <v>7131507</v>
      </c>
      <c r="B349" t="s">
        <v>2143</v>
      </c>
      <c r="C349" t="s">
        <v>176</v>
      </c>
      <c r="D349" t="s">
        <v>177</v>
      </c>
      <c r="E349">
        <v>401597</v>
      </c>
      <c r="F349" t="s">
        <v>2207</v>
      </c>
      <c r="G349" s="16">
        <v>800</v>
      </c>
      <c r="H349" s="16">
        <v>142240002</v>
      </c>
      <c r="I349" s="16">
        <v>284480004</v>
      </c>
      <c r="K349" s="29" t="str">
        <f t="shared" si="5"/>
        <v>Спир</v>
      </c>
      <c r="L349" s="29" t="s">
        <v>499</v>
      </c>
    </row>
    <row r="350" spans="1:12">
      <c r="A350">
        <v>7130756</v>
      </c>
      <c r="B350" t="s">
        <v>2143</v>
      </c>
      <c r="C350" t="s">
        <v>80</v>
      </c>
      <c r="D350" t="s">
        <v>81</v>
      </c>
      <c r="E350">
        <v>401597</v>
      </c>
      <c r="F350" t="s">
        <v>2207</v>
      </c>
      <c r="G350" s="16">
        <v>1600</v>
      </c>
      <c r="H350" s="16">
        <v>142240001</v>
      </c>
      <c r="I350" s="16">
        <v>568960004</v>
      </c>
      <c r="K350" s="29" t="str">
        <f t="shared" si="5"/>
        <v>Спир</v>
      </c>
      <c r="L350" s="29" t="s">
        <v>499</v>
      </c>
    </row>
    <row r="351" spans="1:12">
      <c r="A351">
        <v>7129971</v>
      </c>
      <c r="B351" t="s">
        <v>2143</v>
      </c>
      <c r="C351" t="s">
        <v>125</v>
      </c>
      <c r="D351" t="s">
        <v>126</v>
      </c>
      <c r="E351">
        <v>45433</v>
      </c>
      <c r="F351" t="s">
        <v>64</v>
      </c>
      <c r="G351" s="16">
        <v>40</v>
      </c>
      <c r="H351" s="16">
        <v>4491200</v>
      </c>
      <c r="I351" s="16">
        <v>17964800</v>
      </c>
      <c r="K351" s="29" t="str">
        <f t="shared" si="5"/>
        <v>Спир</v>
      </c>
      <c r="L351" s="29" t="s">
        <v>499</v>
      </c>
    </row>
    <row r="352" spans="1:12">
      <c r="A352">
        <v>7129944</v>
      </c>
      <c r="B352" t="s">
        <v>2143</v>
      </c>
      <c r="C352" t="s">
        <v>207</v>
      </c>
      <c r="D352" t="s">
        <v>105</v>
      </c>
      <c r="E352">
        <v>45284</v>
      </c>
      <c r="F352" t="s">
        <v>62</v>
      </c>
      <c r="G352" s="16">
        <v>300</v>
      </c>
      <c r="H352" s="16">
        <v>3590571</v>
      </c>
      <c r="I352" s="16">
        <v>107717130</v>
      </c>
      <c r="K352" s="29" t="str">
        <f t="shared" si="5"/>
        <v>Спир</v>
      </c>
      <c r="L352" s="29" t="s">
        <v>499</v>
      </c>
    </row>
    <row r="353" spans="1:12">
      <c r="A353">
        <v>7129941</v>
      </c>
      <c r="B353" t="s">
        <v>2143</v>
      </c>
      <c r="C353" t="s">
        <v>1589</v>
      </c>
      <c r="D353" t="s">
        <v>1590</v>
      </c>
      <c r="E353">
        <v>45285</v>
      </c>
      <c r="F353" t="s">
        <v>63</v>
      </c>
      <c r="G353" s="16">
        <v>150</v>
      </c>
      <c r="H353" s="16">
        <v>3557569</v>
      </c>
      <c r="I353" s="16">
        <v>53363535</v>
      </c>
      <c r="K353" s="29" t="str">
        <f t="shared" si="5"/>
        <v>Спир</v>
      </c>
      <c r="L353" s="29" t="s">
        <v>499</v>
      </c>
    </row>
    <row r="354" spans="1:12">
      <c r="A354">
        <v>7129940</v>
      </c>
      <c r="B354" t="s">
        <v>2143</v>
      </c>
      <c r="C354" t="s">
        <v>99</v>
      </c>
      <c r="D354" t="s">
        <v>100</v>
      </c>
      <c r="E354">
        <v>45285</v>
      </c>
      <c r="F354" t="s">
        <v>63</v>
      </c>
      <c r="G354" s="16">
        <v>250</v>
      </c>
      <c r="H354" s="16">
        <v>3557570</v>
      </c>
      <c r="I354" s="16">
        <v>88939250</v>
      </c>
      <c r="K354" s="29" t="str">
        <f t="shared" si="5"/>
        <v>Спир</v>
      </c>
      <c r="L354" s="29" t="s">
        <v>499</v>
      </c>
    </row>
    <row r="355" spans="1:12">
      <c r="A355">
        <v>7129939</v>
      </c>
      <c r="B355" t="s">
        <v>2143</v>
      </c>
      <c r="C355" t="s">
        <v>135</v>
      </c>
      <c r="D355" t="s">
        <v>136</v>
      </c>
      <c r="E355">
        <v>45285</v>
      </c>
      <c r="F355" t="s">
        <v>63</v>
      </c>
      <c r="G355" s="16">
        <v>100</v>
      </c>
      <c r="H355" s="16">
        <v>3557571</v>
      </c>
      <c r="I355" s="16">
        <v>35575710</v>
      </c>
      <c r="K355" s="29" t="str">
        <f t="shared" si="5"/>
        <v>Спир</v>
      </c>
      <c r="L355" s="29" t="s">
        <v>499</v>
      </c>
    </row>
    <row r="356" spans="1:12">
      <c r="A356">
        <v>7129286</v>
      </c>
      <c r="B356" t="s">
        <v>2144</v>
      </c>
      <c r="C356" t="s">
        <v>198</v>
      </c>
      <c r="D356" t="s">
        <v>199</v>
      </c>
      <c r="E356">
        <v>401596</v>
      </c>
      <c r="F356" t="s">
        <v>2206</v>
      </c>
      <c r="G356" s="16">
        <v>6000</v>
      </c>
      <c r="H356" s="16">
        <v>142240000</v>
      </c>
      <c r="I356" s="16">
        <v>213360000</v>
      </c>
      <c r="K356" s="29" t="str">
        <f t="shared" si="5"/>
        <v>Спир</v>
      </c>
      <c r="L356" s="29" t="s">
        <v>499</v>
      </c>
    </row>
    <row r="357" spans="1:12">
      <c r="A357">
        <v>7129054</v>
      </c>
      <c r="B357" t="s">
        <v>2144</v>
      </c>
      <c r="C357" t="s">
        <v>207</v>
      </c>
      <c r="D357" t="s">
        <v>105</v>
      </c>
      <c r="E357">
        <v>45284</v>
      </c>
      <c r="F357" t="s">
        <v>62</v>
      </c>
      <c r="G357" s="16">
        <v>500</v>
      </c>
      <c r="H357" s="16">
        <v>3589041</v>
      </c>
      <c r="I357" s="16">
        <v>179452050</v>
      </c>
      <c r="K357" s="29" t="str">
        <f t="shared" si="5"/>
        <v>Спир</v>
      </c>
      <c r="L357" s="29" t="s">
        <v>499</v>
      </c>
    </row>
    <row r="358" spans="1:12">
      <c r="A358">
        <v>7127811</v>
      </c>
      <c r="B358" t="s">
        <v>2144</v>
      </c>
      <c r="C358" t="s">
        <v>204</v>
      </c>
      <c r="D358" t="s">
        <v>205</v>
      </c>
      <c r="E358">
        <v>45285</v>
      </c>
      <c r="F358" t="s">
        <v>63</v>
      </c>
      <c r="G358" s="16">
        <v>200</v>
      </c>
      <c r="H358" s="16">
        <v>3556000</v>
      </c>
      <c r="I358" s="16">
        <v>71120000</v>
      </c>
      <c r="K358" s="29" t="str">
        <f t="shared" si="5"/>
        <v>Спир</v>
      </c>
      <c r="L358" s="29" t="s">
        <v>499</v>
      </c>
    </row>
    <row r="359" spans="1:12">
      <c r="A359">
        <v>7127810</v>
      </c>
      <c r="B359" t="s">
        <v>2144</v>
      </c>
      <c r="C359" t="s">
        <v>225</v>
      </c>
      <c r="D359" t="s">
        <v>226</v>
      </c>
      <c r="E359">
        <v>45285</v>
      </c>
      <c r="F359" t="s">
        <v>63</v>
      </c>
      <c r="G359" s="16">
        <v>100</v>
      </c>
      <c r="H359" s="16">
        <v>3580000</v>
      </c>
      <c r="I359" s="16">
        <v>35800000</v>
      </c>
      <c r="K359" s="29" t="str">
        <f t="shared" si="5"/>
        <v>Спир</v>
      </c>
      <c r="L359" s="29" t="s">
        <v>499</v>
      </c>
    </row>
    <row r="360" spans="1:12">
      <c r="A360">
        <v>7126517</v>
      </c>
      <c r="B360" t="s">
        <v>2145</v>
      </c>
      <c r="C360" t="s">
        <v>108</v>
      </c>
      <c r="D360" t="s">
        <v>109</v>
      </c>
      <c r="E360">
        <v>401599</v>
      </c>
      <c r="F360" t="s">
        <v>2208</v>
      </c>
      <c r="G360" s="16">
        <v>3200</v>
      </c>
      <c r="H360" s="16">
        <v>143561601</v>
      </c>
      <c r="I360" s="16">
        <v>114849280.8</v>
      </c>
      <c r="K360" s="29" t="str">
        <f t="shared" si="5"/>
        <v>Спир</v>
      </c>
      <c r="L360" s="29" t="s">
        <v>499</v>
      </c>
    </row>
    <row r="361" spans="1:12">
      <c r="A361">
        <v>7125688</v>
      </c>
      <c r="B361" t="s">
        <v>2145</v>
      </c>
      <c r="C361" t="s">
        <v>251</v>
      </c>
      <c r="D361" t="s">
        <v>252</v>
      </c>
      <c r="E361">
        <v>45433</v>
      </c>
      <c r="F361" t="s">
        <v>64</v>
      </c>
      <c r="G361" s="16">
        <v>300</v>
      </c>
      <c r="H361" s="16">
        <v>4491201</v>
      </c>
      <c r="I361" s="16">
        <v>134736030</v>
      </c>
      <c r="K361" s="29" t="str">
        <f t="shared" si="5"/>
        <v>Спир</v>
      </c>
      <c r="L361" s="29" t="s">
        <v>499</v>
      </c>
    </row>
    <row r="362" spans="1:12">
      <c r="A362">
        <v>7125645</v>
      </c>
      <c r="B362" t="s">
        <v>2145</v>
      </c>
      <c r="C362" t="s">
        <v>207</v>
      </c>
      <c r="D362" t="s">
        <v>105</v>
      </c>
      <c r="E362">
        <v>45284</v>
      </c>
      <c r="F362" t="s">
        <v>62</v>
      </c>
      <c r="G362" s="16">
        <v>800</v>
      </c>
      <c r="H362" s="16">
        <v>3589888</v>
      </c>
      <c r="I362" s="16">
        <v>287191040</v>
      </c>
      <c r="K362" s="29" t="str">
        <f t="shared" si="5"/>
        <v>Спир</v>
      </c>
      <c r="L362" s="29" t="s">
        <v>499</v>
      </c>
    </row>
    <row r="363" spans="1:12">
      <c r="A363">
        <v>7124943</v>
      </c>
      <c r="B363" t="s">
        <v>2146</v>
      </c>
      <c r="C363" t="s">
        <v>103</v>
      </c>
      <c r="D363" t="s">
        <v>104</v>
      </c>
      <c r="E363">
        <v>401598</v>
      </c>
      <c r="F363" t="s">
        <v>2210</v>
      </c>
      <c r="G363" s="16">
        <v>3200</v>
      </c>
      <c r="H363" s="16">
        <v>143561601</v>
      </c>
      <c r="I363" s="16">
        <v>1148492808</v>
      </c>
      <c r="K363" s="29" t="str">
        <f t="shared" si="5"/>
        <v>Спир</v>
      </c>
      <c r="L363" s="29" t="s">
        <v>499</v>
      </c>
    </row>
    <row r="364" spans="1:12">
      <c r="A364">
        <v>7124942</v>
      </c>
      <c r="B364" t="s">
        <v>2146</v>
      </c>
      <c r="C364" t="s">
        <v>108</v>
      </c>
      <c r="D364" t="s">
        <v>109</v>
      </c>
      <c r="E364">
        <v>401599</v>
      </c>
      <c r="F364" t="s">
        <v>2208</v>
      </c>
      <c r="G364" s="16">
        <v>3200</v>
      </c>
      <c r="H364" s="16">
        <v>143561601</v>
      </c>
      <c r="I364" s="16">
        <v>114849280.8</v>
      </c>
      <c r="K364" s="29" t="str">
        <f t="shared" si="5"/>
        <v>Спир</v>
      </c>
      <c r="L364" s="29" t="s">
        <v>499</v>
      </c>
    </row>
    <row r="365" spans="1:12">
      <c r="A365">
        <v>7124751</v>
      </c>
      <c r="B365" t="s">
        <v>2146</v>
      </c>
      <c r="C365" t="s">
        <v>121</v>
      </c>
      <c r="D365" t="s">
        <v>122</v>
      </c>
      <c r="E365">
        <v>45285</v>
      </c>
      <c r="F365" t="s">
        <v>63</v>
      </c>
      <c r="G365" s="16">
        <v>500</v>
      </c>
      <c r="H365" s="16">
        <v>3557571</v>
      </c>
      <c r="I365" s="16">
        <v>177878550</v>
      </c>
      <c r="K365" s="29" t="str">
        <f t="shared" si="5"/>
        <v>Спир</v>
      </c>
      <c r="L365" s="29" t="s">
        <v>499</v>
      </c>
    </row>
    <row r="366" spans="1:12">
      <c r="A366">
        <v>7123512</v>
      </c>
      <c r="B366" t="s">
        <v>2146</v>
      </c>
      <c r="C366" t="s">
        <v>251</v>
      </c>
      <c r="D366" t="s">
        <v>252</v>
      </c>
      <c r="E366">
        <v>45433</v>
      </c>
      <c r="F366" t="s">
        <v>64</v>
      </c>
      <c r="G366" s="16">
        <v>500</v>
      </c>
      <c r="H366" s="16">
        <v>4491200</v>
      </c>
      <c r="I366" s="16">
        <v>224560000</v>
      </c>
      <c r="K366" s="29" t="str">
        <f t="shared" si="5"/>
        <v>Спир</v>
      </c>
      <c r="L366" s="29" t="s">
        <v>499</v>
      </c>
    </row>
    <row r="367" spans="1:12">
      <c r="A367">
        <v>7123511</v>
      </c>
      <c r="B367" t="s">
        <v>2146</v>
      </c>
      <c r="C367" t="s">
        <v>2196</v>
      </c>
      <c r="D367" t="s">
        <v>2212</v>
      </c>
      <c r="E367">
        <v>45433</v>
      </c>
      <c r="F367" t="s">
        <v>64</v>
      </c>
      <c r="G367" s="16">
        <v>200</v>
      </c>
      <c r="H367" s="16">
        <v>4491250</v>
      </c>
      <c r="I367" s="16">
        <v>89825000</v>
      </c>
      <c r="K367" s="29" t="str">
        <f t="shared" si="5"/>
        <v>Спир</v>
      </c>
      <c r="L367" s="29" t="s">
        <v>499</v>
      </c>
    </row>
    <row r="368" spans="1:12">
      <c r="A368">
        <v>7123479</v>
      </c>
      <c r="B368" t="s">
        <v>2146</v>
      </c>
      <c r="C368" t="s">
        <v>1582</v>
      </c>
      <c r="D368" t="s">
        <v>1583</v>
      </c>
      <c r="E368">
        <v>45285</v>
      </c>
      <c r="F368" t="s">
        <v>63</v>
      </c>
      <c r="G368" s="16">
        <v>260</v>
      </c>
      <c r="H368" s="16">
        <v>3556088</v>
      </c>
      <c r="I368" s="16">
        <v>92458288</v>
      </c>
      <c r="K368" s="29" t="str">
        <f t="shared" si="5"/>
        <v>Спир</v>
      </c>
      <c r="L368" s="29" t="s">
        <v>499</v>
      </c>
    </row>
    <row r="369" spans="1:12">
      <c r="A369">
        <v>7122781</v>
      </c>
      <c r="B369" t="s">
        <v>2147</v>
      </c>
      <c r="C369" t="s">
        <v>198</v>
      </c>
      <c r="D369" t="s">
        <v>199</v>
      </c>
      <c r="E369">
        <v>401596</v>
      </c>
      <c r="F369" t="s">
        <v>2206</v>
      </c>
      <c r="G369" s="16">
        <v>6000</v>
      </c>
      <c r="H369" s="16">
        <v>142240000</v>
      </c>
      <c r="I369" s="16">
        <v>213360000</v>
      </c>
      <c r="K369" s="29" t="str">
        <f t="shared" si="5"/>
        <v>Спир</v>
      </c>
      <c r="L369" s="29" t="s">
        <v>499</v>
      </c>
    </row>
    <row r="370" spans="1:12">
      <c r="A370">
        <v>7120613</v>
      </c>
      <c r="B370" t="s">
        <v>2148</v>
      </c>
      <c r="C370" t="s">
        <v>80</v>
      </c>
      <c r="D370" t="s">
        <v>81</v>
      </c>
      <c r="E370">
        <v>401597</v>
      </c>
      <c r="F370" t="s">
        <v>2207</v>
      </c>
      <c r="G370" s="16">
        <v>1600</v>
      </c>
      <c r="H370" s="16">
        <v>142240007</v>
      </c>
      <c r="I370" s="16">
        <v>568960028</v>
      </c>
      <c r="K370" s="29" t="str">
        <f t="shared" si="5"/>
        <v>Спир</v>
      </c>
      <c r="L370" s="29" t="s">
        <v>499</v>
      </c>
    </row>
    <row r="371" spans="1:12">
      <c r="A371">
        <v>7120612</v>
      </c>
      <c r="B371" t="s">
        <v>2148</v>
      </c>
      <c r="C371" t="s">
        <v>143</v>
      </c>
      <c r="D371" t="s">
        <v>144</v>
      </c>
      <c r="E371">
        <v>401599</v>
      </c>
      <c r="F371" t="s">
        <v>2208</v>
      </c>
      <c r="G371" s="16">
        <v>3200</v>
      </c>
      <c r="H371" s="16">
        <v>142240000</v>
      </c>
      <c r="I371" s="16">
        <v>113792000</v>
      </c>
      <c r="K371" s="29" t="str">
        <f t="shared" si="5"/>
        <v>Спир</v>
      </c>
      <c r="L371" s="29" t="s">
        <v>499</v>
      </c>
    </row>
    <row r="372" spans="1:12">
      <c r="A372">
        <v>7120400</v>
      </c>
      <c r="B372" t="s">
        <v>2148</v>
      </c>
      <c r="C372" t="s">
        <v>1619</v>
      </c>
      <c r="D372" t="s">
        <v>1620</v>
      </c>
      <c r="E372">
        <v>45433</v>
      </c>
      <c r="F372" t="s">
        <v>64</v>
      </c>
      <c r="G372" s="16">
        <v>20</v>
      </c>
      <c r="H372" s="16">
        <v>4491200</v>
      </c>
      <c r="I372" s="16">
        <v>8982400</v>
      </c>
      <c r="K372" s="29" t="str">
        <f t="shared" si="5"/>
        <v>Спир</v>
      </c>
      <c r="L372" s="29" t="s">
        <v>499</v>
      </c>
    </row>
    <row r="373" spans="1:12">
      <c r="A373">
        <v>7120379</v>
      </c>
      <c r="B373" t="s">
        <v>2148</v>
      </c>
      <c r="C373" t="s">
        <v>76</v>
      </c>
      <c r="D373" t="s">
        <v>77</v>
      </c>
      <c r="E373">
        <v>45285</v>
      </c>
      <c r="F373" t="s">
        <v>63</v>
      </c>
      <c r="G373" s="16">
        <v>50</v>
      </c>
      <c r="H373" s="16">
        <v>3556555</v>
      </c>
      <c r="I373" s="16">
        <v>17782775</v>
      </c>
      <c r="K373" s="29" t="str">
        <f t="shared" si="5"/>
        <v>Спир</v>
      </c>
      <c r="L373" s="29" t="s">
        <v>499</v>
      </c>
    </row>
    <row r="374" spans="1:12">
      <c r="A374">
        <v>7120378</v>
      </c>
      <c r="B374" t="s">
        <v>2148</v>
      </c>
      <c r="C374" t="s">
        <v>135</v>
      </c>
      <c r="D374" t="s">
        <v>136</v>
      </c>
      <c r="E374">
        <v>45285</v>
      </c>
      <c r="F374" t="s">
        <v>63</v>
      </c>
      <c r="G374" s="16">
        <v>100</v>
      </c>
      <c r="H374" s="16">
        <v>3557571</v>
      </c>
      <c r="I374" s="16">
        <v>35575710</v>
      </c>
      <c r="K374" s="29" t="str">
        <f t="shared" si="5"/>
        <v>Спир</v>
      </c>
      <c r="L374" s="29" t="s">
        <v>499</v>
      </c>
    </row>
    <row r="375" spans="1:12">
      <c r="A375">
        <v>7119831</v>
      </c>
      <c r="B375" t="s">
        <v>2148</v>
      </c>
      <c r="C375" t="s">
        <v>425</v>
      </c>
      <c r="D375" t="s">
        <v>426</v>
      </c>
      <c r="E375">
        <v>401597</v>
      </c>
      <c r="F375" t="s">
        <v>2207</v>
      </c>
      <c r="G375" s="16">
        <v>1600</v>
      </c>
      <c r="H375" s="16">
        <v>142240007</v>
      </c>
      <c r="I375" s="16">
        <v>568960028</v>
      </c>
      <c r="K375" s="29" t="str">
        <f t="shared" si="5"/>
        <v>Спир</v>
      </c>
      <c r="L375" s="29" t="s">
        <v>499</v>
      </c>
    </row>
    <row r="376" spans="1:12">
      <c r="A376">
        <v>7119072</v>
      </c>
      <c r="B376" t="s">
        <v>2148</v>
      </c>
      <c r="C376" t="s">
        <v>115</v>
      </c>
      <c r="D376" t="s">
        <v>116</v>
      </c>
      <c r="E376">
        <v>45433</v>
      </c>
      <c r="F376" t="s">
        <v>64</v>
      </c>
      <c r="G376" s="16">
        <v>300</v>
      </c>
      <c r="H376" s="16">
        <v>4491200</v>
      </c>
      <c r="I376" s="16">
        <v>134736000</v>
      </c>
      <c r="K376" s="29" t="str">
        <f t="shared" si="5"/>
        <v>Спир</v>
      </c>
      <c r="L376" s="29" t="s">
        <v>499</v>
      </c>
    </row>
    <row r="377" spans="1:12">
      <c r="A377">
        <v>7118044</v>
      </c>
      <c r="B377" t="s">
        <v>2149</v>
      </c>
      <c r="C377" t="s">
        <v>323</v>
      </c>
      <c r="D377" t="s">
        <v>324</v>
      </c>
      <c r="E377">
        <v>45285</v>
      </c>
      <c r="F377" t="s">
        <v>63</v>
      </c>
      <c r="G377" s="16">
        <v>50</v>
      </c>
      <c r="H377" s="16">
        <v>3560000</v>
      </c>
      <c r="I377" s="16">
        <v>17800000</v>
      </c>
      <c r="K377" s="29" t="str">
        <f t="shared" si="5"/>
        <v>Спир</v>
      </c>
      <c r="L377" s="29" t="s">
        <v>499</v>
      </c>
    </row>
    <row r="378" spans="1:12">
      <c r="A378">
        <v>7117509</v>
      </c>
      <c r="B378" t="s">
        <v>2149</v>
      </c>
      <c r="C378" t="s">
        <v>198</v>
      </c>
      <c r="D378" t="s">
        <v>199</v>
      </c>
      <c r="E378">
        <v>401596</v>
      </c>
      <c r="F378" t="s">
        <v>2206</v>
      </c>
      <c r="G378" s="16">
        <v>6000</v>
      </c>
      <c r="H378" s="16">
        <v>142240000</v>
      </c>
      <c r="I378" s="16">
        <v>213360000</v>
      </c>
      <c r="K378" s="29" t="str">
        <f t="shared" si="5"/>
        <v>Спир</v>
      </c>
      <c r="L378" s="29" t="s">
        <v>499</v>
      </c>
    </row>
    <row r="379" spans="1:12">
      <c r="A379">
        <v>7114421</v>
      </c>
      <c r="B379" t="s">
        <v>2150</v>
      </c>
      <c r="C379" t="s">
        <v>259</v>
      </c>
      <c r="D379" t="s">
        <v>260</v>
      </c>
      <c r="E379">
        <v>45433</v>
      </c>
      <c r="F379" t="s">
        <v>64</v>
      </c>
      <c r="G379" s="16">
        <v>20</v>
      </c>
      <c r="H379" s="16">
        <v>4491200</v>
      </c>
      <c r="I379" s="16">
        <v>8982400</v>
      </c>
      <c r="K379" s="29" t="str">
        <f t="shared" si="5"/>
        <v>Спир</v>
      </c>
      <c r="L379" s="29" t="s">
        <v>499</v>
      </c>
    </row>
    <row r="380" spans="1:12">
      <c r="A380">
        <v>7114372</v>
      </c>
      <c r="B380" t="s">
        <v>2150</v>
      </c>
      <c r="C380" t="s">
        <v>204</v>
      </c>
      <c r="D380" t="s">
        <v>205</v>
      </c>
      <c r="E380">
        <v>45285</v>
      </c>
      <c r="F380" t="s">
        <v>63</v>
      </c>
      <c r="G380" s="16">
        <v>200</v>
      </c>
      <c r="H380" s="16">
        <v>3556000</v>
      </c>
      <c r="I380" s="16">
        <v>71120000</v>
      </c>
      <c r="K380" s="29" t="str">
        <f t="shared" si="5"/>
        <v>Спир</v>
      </c>
      <c r="L380" s="29" t="s">
        <v>499</v>
      </c>
    </row>
    <row r="381" spans="1:12">
      <c r="A381">
        <v>7114371</v>
      </c>
      <c r="B381" t="s">
        <v>2150</v>
      </c>
      <c r="C381" t="s">
        <v>117</v>
      </c>
      <c r="D381" t="s">
        <v>118</v>
      </c>
      <c r="E381">
        <v>45285</v>
      </c>
      <c r="F381" t="s">
        <v>63</v>
      </c>
      <c r="G381" s="16">
        <v>500</v>
      </c>
      <c r="H381" s="16">
        <v>3557000</v>
      </c>
      <c r="I381" s="16">
        <v>177850000</v>
      </c>
      <c r="K381" s="29" t="str">
        <f t="shared" si="5"/>
        <v>Спир</v>
      </c>
      <c r="L381" s="29" t="s">
        <v>499</v>
      </c>
    </row>
    <row r="382" spans="1:12">
      <c r="A382">
        <v>7113428</v>
      </c>
      <c r="B382" t="s">
        <v>2151</v>
      </c>
      <c r="C382" t="s">
        <v>1593</v>
      </c>
      <c r="D382" t="s">
        <v>1594</v>
      </c>
      <c r="E382">
        <v>45433</v>
      </c>
      <c r="F382" t="s">
        <v>64</v>
      </c>
      <c r="G382" s="16">
        <v>1000</v>
      </c>
      <c r="H382" s="16">
        <v>4492200</v>
      </c>
      <c r="I382" s="16">
        <v>449220000</v>
      </c>
      <c r="K382" s="29" t="str">
        <f t="shared" si="5"/>
        <v>Спир</v>
      </c>
      <c r="L382" s="29" t="s">
        <v>499</v>
      </c>
    </row>
    <row r="383" spans="1:12">
      <c r="A383">
        <v>7112750</v>
      </c>
      <c r="B383" t="s">
        <v>2151</v>
      </c>
      <c r="C383" t="s">
        <v>87</v>
      </c>
      <c r="D383" t="s">
        <v>88</v>
      </c>
      <c r="E383">
        <v>401596</v>
      </c>
      <c r="F383" t="s">
        <v>2206</v>
      </c>
      <c r="G383" s="16">
        <v>30000</v>
      </c>
      <c r="H383" s="16">
        <v>142240000</v>
      </c>
      <c r="I383" s="16">
        <v>1066800000</v>
      </c>
      <c r="K383" s="29" t="str">
        <f t="shared" si="5"/>
        <v>Спир</v>
      </c>
      <c r="L383" s="29" t="s">
        <v>499</v>
      </c>
    </row>
    <row r="384" spans="1:12">
      <c r="A384">
        <v>7111948</v>
      </c>
      <c r="B384" t="s">
        <v>2151</v>
      </c>
      <c r="C384" t="s">
        <v>95</v>
      </c>
      <c r="D384" t="s">
        <v>96</v>
      </c>
      <c r="E384">
        <v>45285</v>
      </c>
      <c r="F384" t="s">
        <v>63</v>
      </c>
      <c r="G384" s="16">
        <v>500</v>
      </c>
      <c r="H384" s="16">
        <v>3556007</v>
      </c>
      <c r="I384" s="16">
        <v>177800350</v>
      </c>
      <c r="K384" s="29" t="str">
        <f t="shared" si="5"/>
        <v>Спир</v>
      </c>
      <c r="L384" s="29" t="s">
        <v>499</v>
      </c>
    </row>
    <row r="385" spans="1:12">
      <c r="A385">
        <v>7111947</v>
      </c>
      <c r="B385" t="s">
        <v>2151</v>
      </c>
      <c r="C385" t="s">
        <v>141</v>
      </c>
      <c r="D385" t="s">
        <v>142</v>
      </c>
      <c r="E385">
        <v>45285</v>
      </c>
      <c r="F385" t="s">
        <v>63</v>
      </c>
      <c r="G385" s="16">
        <v>100</v>
      </c>
      <c r="H385" s="16">
        <v>3556100</v>
      </c>
      <c r="I385" s="16">
        <v>35561000</v>
      </c>
      <c r="K385" s="29" t="str">
        <f t="shared" si="5"/>
        <v>Спир</v>
      </c>
      <c r="L385" s="29" t="s">
        <v>499</v>
      </c>
    </row>
    <row r="386" spans="1:12">
      <c r="A386">
        <v>7111218</v>
      </c>
      <c r="B386" t="s">
        <v>2152</v>
      </c>
      <c r="C386" t="s">
        <v>176</v>
      </c>
      <c r="D386" t="s">
        <v>177</v>
      </c>
      <c r="E386">
        <v>401597</v>
      </c>
      <c r="F386" t="s">
        <v>2207</v>
      </c>
      <c r="G386" s="16">
        <v>800</v>
      </c>
      <c r="H386" s="16">
        <v>142240101</v>
      </c>
      <c r="I386" s="16">
        <v>284480202</v>
      </c>
      <c r="K386" s="29" t="str">
        <f t="shared" si="5"/>
        <v>Спир</v>
      </c>
      <c r="L386" s="29" t="s">
        <v>499</v>
      </c>
    </row>
    <row r="387" spans="1:12">
      <c r="A387">
        <v>7110920</v>
      </c>
      <c r="B387" t="s">
        <v>2152</v>
      </c>
      <c r="C387" t="s">
        <v>259</v>
      </c>
      <c r="D387" t="s">
        <v>260</v>
      </c>
      <c r="E387">
        <v>45433</v>
      </c>
      <c r="F387" t="s">
        <v>64</v>
      </c>
      <c r="G387" s="16">
        <v>20</v>
      </c>
      <c r="H387" s="16">
        <v>4491200</v>
      </c>
      <c r="I387" s="16">
        <v>8982400</v>
      </c>
      <c r="K387" s="29" t="str">
        <f t="shared" si="5"/>
        <v>Спир</v>
      </c>
      <c r="L387" s="29" t="s">
        <v>499</v>
      </c>
    </row>
    <row r="388" spans="1:12">
      <c r="A388">
        <v>7110919</v>
      </c>
      <c r="B388" t="s">
        <v>2152</v>
      </c>
      <c r="C388" t="s">
        <v>129</v>
      </c>
      <c r="D388" t="s">
        <v>130</v>
      </c>
      <c r="E388">
        <v>45433</v>
      </c>
      <c r="F388" t="s">
        <v>64</v>
      </c>
      <c r="G388" s="16">
        <v>60</v>
      </c>
      <c r="H388" s="16">
        <v>4491200</v>
      </c>
      <c r="I388" s="16">
        <v>26947200</v>
      </c>
      <c r="K388" s="29" t="str">
        <f t="shared" si="5"/>
        <v>Спир</v>
      </c>
      <c r="L388" s="29" t="s">
        <v>499</v>
      </c>
    </row>
    <row r="389" spans="1:12">
      <c r="A389">
        <v>7109408</v>
      </c>
      <c r="B389" t="s">
        <v>2152</v>
      </c>
      <c r="C389" t="s">
        <v>204</v>
      </c>
      <c r="D389" t="s">
        <v>205</v>
      </c>
      <c r="E389">
        <v>45285</v>
      </c>
      <c r="F389" t="s">
        <v>63</v>
      </c>
      <c r="G389" s="16">
        <v>200</v>
      </c>
      <c r="H389" s="16">
        <v>3556000</v>
      </c>
      <c r="I389" s="16">
        <v>71120000</v>
      </c>
      <c r="K389" s="29" t="str">
        <f t="shared" ref="K389:K452" si="6">LEFT(F389,4)</f>
        <v>Спир</v>
      </c>
      <c r="L389" s="29" t="s">
        <v>499</v>
      </c>
    </row>
    <row r="390" spans="1:12">
      <c r="A390">
        <v>7105172</v>
      </c>
      <c r="B390" t="s">
        <v>2153</v>
      </c>
      <c r="C390" t="s">
        <v>95</v>
      </c>
      <c r="D390" t="s">
        <v>96</v>
      </c>
      <c r="E390">
        <v>45285</v>
      </c>
      <c r="F390" t="s">
        <v>63</v>
      </c>
      <c r="G390" s="16">
        <v>200</v>
      </c>
      <c r="H390" s="16">
        <v>3556001</v>
      </c>
      <c r="I390" s="16">
        <v>71120020</v>
      </c>
      <c r="K390" s="29" t="str">
        <f t="shared" si="6"/>
        <v>Спир</v>
      </c>
      <c r="L390" s="29" t="s">
        <v>499</v>
      </c>
    </row>
    <row r="391" spans="1:12">
      <c r="A391">
        <v>7104611</v>
      </c>
      <c r="B391" t="s">
        <v>2153</v>
      </c>
      <c r="C391" t="s">
        <v>143</v>
      </c>
      <c r="D391" t="s">
        <v>144</v>
      </c>
      <c r="E391">
        <v>401596</v>
      </c>
      <c r="F391" t="s">
        <v>2206</v>
      </c>
      <c r="G391" s="16">
        <v>3200</v>
      </c>
      <c r="H391" s="16">
        <v>142240100</v>
      </c>
      <c r="I391" s="16">
        <v>113792080</v>
      </c>
      <c r="K391" s="29" t="str">
        <f t="shared" si="6"/>
        <v>Спир</v>
      </c>
      <c r="L391" s="29" t="s">
        <v>499</v>
      </c>
    </row>
    <row r="392" spans="1:12">
      <c r="A392">
        <v>7104610</v>
      </c>
      <c r="B392" t="s">
        <v>2153</v>
      </c>
      <c r="C392" t="s">
        <v>80</v>
      </c>
      <c r="D392" t="s">
        <v>81</v>
      </c>
      <c r="E392">
        <v>401597</v>
      </c>
      <c r="F392" t="s">
        <v>2207</v>
      </c>
      <c r="G392" s="16">
        <v>1600</v>
      </c>
      <c r="H392" s="16">
        <v>142240100</v>
      </c>
      <c r="I392" s="16">
        <v>568960400</v>
      </c>
      <c r="K392" s="29" t="str">
        <f t="shared" si="6"/>
        <v>Спир</v>
      </c>
      <c r="L392" s="29" t="s">
        <v>499</v>
      </c>
    </row>
    <row r="393" spans="1:12">
      <c r="A393">
        <v>7103748</v>
      </c>
      <c r="B393" t="s">
        <v>2153</v>
      </c>
      <c r="C393" t="s">
        <v>1582</v>
      </c>
      <c r="D393" t="s">
        <v>1583</v>
      </c>
      <c r="E393">
        <v>45285</v>
      </c>
      <c r="F393" t="s">
        <v>63</v>
      </c>
      <c r="G393" s="16">
        <v>280</v>
      </c>
      <c r="H393" s="16">
        <v>3556888</v>
      </c>
      <c r="I393" s="16">
        <v>99592864</v>
      </c>
      <c r="K393" s="29" t="str">
        <f t="shared" si="6"/>
        <v>Спир</v>
      </c>
      <c r="L393" s="29" t="s">
        <v>499</v>
      </c>
    </row>
    <row r="394" spans="1:12">
      <c r="A394">
        <v>7102812</v>
      </c>
      <c r="B394" t="s">
        <v>2154</v>
      </c>
      <c r="C394" t="s">
        <v>69</v>
      </c>
      <c r="D394" t="s">
        <v>70</v>
      </c>
      <c r="E394">
        <v>45284</v>
      </c>
      <c r="F394" t="s">
        <v>62</v>
      </c>
      <c r="G394" s="16">
        <v>40</v>
      </c>
      <c r="H394" s="16">
        <v>3589049</v>
      </c>
      <c r="I394" s="16">
        <v>14356196</v>
      </c>
      <c r="K394" s="29" t="str">
        <f t="shared" si="6"/>
        <v>Спир</v>
      </c>
      <c r="L394" s="29" t="s">
        <v>499</v>
      </c>
    </row>
    <row r="395" spans="1:12">
      <c r="A395">
        <v>7102809</v>
      </c>
      <c r="B395" t="s">
        <v>2154</v>
      </c>
      <c r="C395" t="s">
        <v>123</v>
      </c>
      <c r="D395" t="s">
        <v>124</v>
      </c>
      <c r="E395">
        <v>45285</v>
      </c>
      <c r="F395" t="s">
        <v>63</v>
      </c>
      <c r="G395" s="16">
        <v>50</v>
      </c>
      <c r="H395" s="16">
        <v>3557999</v>
      </c>
      <c r="I395" s="16">
        <v>17789995</v>
      </c>
      <c r="K395" s="29" t="str">
        <f t="shared" si="6"/>
        <v>Спир</v>
      </c>
      <c r="L395" s="29" t="s">
        <v>499</v>
      </c>
    </row>
    <row r="396" spans="1:12">
      <c r="A396">
        <v>7101489</v>
      </c>
      <c r="B396" t="s">
        <v>2154</v>
      </c>
      <c r="C396" t="s">
        <v>1589</v>
      </c>
      <c r="D396" t="s">
        <v>1590</v>
      </c>
      <c r="E396">
        <v>45285</v>
      </c>
      <c r="F396" t="s">
        <v>63</v>
      </c>
      <c r="G396" s="16">
        <v>100</v>
      </c>
      <c r="H396" s="16">
        <v>3556001</v>
      </c>
      <c r="I396" s="16">
        <v>35560010</v>
      </c>
      <c r="K396" s="29" t="str">
        <f t="shared" si="6"/>
        <v>Спир</v>
      </c>
      <c r="L396" s="29" t="s">
        <v>499</v>
      </c>
    </row>
    <row r="397" spans="1:12">
      <c r="A397">
        <v>7101488</v>
      </c>
      <c r="B397" t="s">
        <v>2154</v>
      </c>
      <c r="C397" t="s">
        <v>76</v>
      </c>
      <c r="D397" t="s">
        <v>77</v>
      </c>
      <c r="E397">
        <v>45285</v>
      </c>
      <c r="F397" t="s">
        <v>63</v>
      </c>
      <c r="G397" s="16">
        <v>50</v>
      </c>
      <c r="H397" s="16">
        <v>3556580</v>
      </c>
      <c r="I397" s="16">
        <v>17782900</v>
      </c>
      <c r="K397" s="29" t="str">
        <f t="shared" si="6"/>
        <v>Спир</v>
      </c>
      <c r="L397" s="29" t="s">
        <v>499</v>
      </c>
    </row>
    <row r="398" spans="1:12">
      <c r="A398">
        <v>7101487</v>
      </c>
      <c r="B398" t="s">
        <v>2154</v>
      </c>
      <c r="C398" t="s">
        <v>225</v>
      </c>
      <c r="D398" t="s">
        <v>226</v>
      </c>
      <c r="E398">
        <v>45285</v>
      </c>
      <c r="F398" t="s">
        <v>63</v>
      </c>
      <c r="G398" s="16">
        <v>300</v>
      </c>
      <c r="H398" s="16">
        <v>3556600</v>
      </c>
      <c r="I398" s="16">
        <v>106698000</v>
      </c>
      <c r="K398" s="29" t="str">
        <f t="shared" si="6"/>
        <v>Спир</v>
      </c>
      <c r="L398" s="29" t="s">
        <v>499</v>
      </c>
    </row>
    <row r="399" spans="1:12">
      <c r="A399">
        <v>7100822</v>
      </c>
      <c r="B399" t="s">
        <v>2155</v>
      </c>
      <c r="C399" t="s">
        <v>378</v>
      </c>
      <c r="D399" t="s">
        <v>379</v>
      </c>
      <c r="E399">
        <v>401597</v>
      </c>
      <c r="F399" t="s">
        <v>2207</v>
      </c>
      <c r="G399" s="16">
        <v>1200</v>
      </c>
      <c r="H399" s="16">
        <v>142240100</v>
      </c>
      <c r="I399" s="16">
        <v>426720300</v>
      </c>
      <c r="K399" s="29" t="str">
        <f t="shared" si="6"/>
        <v>Спир</v>
      </c>
      <c r="L399" s="29" t="s">
        <v>499</v>
      </c>
    </row>
    <row r="400" spans="1:12">
      <c r="A400">
        <v>7100625</v>
      </c>
      <c r="B400" t="s">
        <v>2155</v>
      </c>
      <c r="C400" t="s">
        <v>106</v>
      </c>
      <c r="D400" t="s">
        <v>107</v>
      </c>
      <c r="E400">
        <v>45433</v>
      </c>
      <c r="F400" t="s">
        <v>64</v>
      </c>
      <c r="G400" s="16">
        <v>50</v>
      </c>
      <c r="H400" s="16">
        <v>4491200</v>
      </c>
      <c r="I400" s="16">
        <v>22456000</v>
      </c>
      <c r="K400" s="29" t="str">
        <f t="shared" si="6"/>
        <v>Спир</v>
      </c>
      <c r="L400" s="29" t="s">
        <v>499</v>
      </c>
    </row>
    <row r="401" spans="1:12">
      <c r="A401">
        <v>7100612</v>
      </c>
      <c r="B401" t="s">
        <v>2155</v>
      </c>
      <c r="C401" t="s">
        <v>117</v>
      </c>
      <c r="D401" t="s">
        <v>118</v>
      </c>
      <c r="E401">
        <v>45285</v>
      </c>
      <c r="F401" t="s">
        <v>63</v>
      </c>
      <c r="G401" s="16">
        <v>400</v>
      </c>
      <c r="H401" s="16">
        <v>3556571</v>
      </c>
      <c r="I401" s="16">
        <v>142262840</v>
      </c>
      <c r="K401" s="29" t="str">
        <f t="shared" si="6"/>
        <v>Спир</v>
      </c>
      <c r="L401" s="29" t="s">
        <v>499</v>
      </c>
    </row>
    <row r="402" spans="1:12">
      <c r="A402">
        <v>7100085</v>
      </c>
      <c r="B402" t="s">
        <v>2155</v>
      </c>
      <c r="C402" t="s">
        <v>103</v>
      </c>
      <c r="D402" t="s">
        <v>104</v>
      </c>
      <c r="E402">
        <v>401598</v>
      </c>
      <c r="F402" t="s">
        <v>2210</v>
      </c>
      <c r="G402" s="16">
        <v>3200</v>
      </c>
      <c r="H402" s="16">
        <v>143561601</v>
      </c>
      <c r="I402" s="16">
        <v>1148492808</v>
      </c>
      <c r="K402" s="29" t="str">
        <f t="shared" si="6"/>
        <v>Спир</v>
      </c>
      <c r="L402" s="29" t="s">
        <v>499</v>
      </c>
    </row>
    <row r="403" spans="1:12">
      <c r="A403">
        <v>7100080</v>
      </c>
      <c r="B403" t="s">
        <v>2155</v>
      </c>
      <c r="C403" t="s">
        <v>80</v>
      </c>
      <c r="D403" t="s">
        <v>81</v>
      </c>
      <c r="E403">
        <v>401597</v>
      </c>
      <c r="F403" t="s">
        <v>2207</v>
      </c>
      <c r="G403" s="16">
        <v>1600</v>
      </c>
      <c r="H403" s="16">
        <v>142240100</v>
      </c>
      <c r="I403" s="16">
        <v>568960400</v>
      </c>
      <c r="K403" s="29" t="str">
        <f t="shared" si="6"/>
        <v>Спир</v>
      </c>
      <c r="L403" s="29" t="s">
        <v>499</v>
      </c>
    </row>
    <row r="404" spans="1:12">
      <c r="A404">
        <v>7099291</v>
      </c>
      <c r="B404" t="s">
        <v>2155</v>
      </c>
      <c r="C404" t="s">
        <v>2197</v>
      </c>
      <c r="D404" t="s">
        <v>2213</v>
      </c>
      <c r="E404">
        <v>45433</v>
      </c>
      <c r="F404" t="s">
        <v>64</v>
      </c>
      <c r="G404" s="16">
        <v>20</v>
      </c>
      <c r="H404" s="16">
        <v>4491200</v>
      </c>
      <c r="I404" s="16">
        <v>8982400</v>
      </c>
      <c r="K404" s="29" t="str">
        <f t="shared" si="6"/>
        <v>Спир</v>
      </c>
      <c r="L404" s="29" t="s">
        <v>499</v>
      </c>
    </row>
    <row r="405" spans="1:12">
      <c r="A405">
        <v>7099259</v>
      </c>
      <c r="B405" t="s">
        <v>2155</v>
      </c>
      <c r="C405" t="s">
        <v>325</v>
      </c>
      <c r="D405" t="s">
        <v>269</v>
      </c>
      <c r="E405">
        <v>45285</v>
      </c>
      <c r="F405" t="s">
        <v>63</v>
      </c>
      <c r="G405" s="16">
        <v>50</v>
      </c>
      <c r="H405" s="16">
        <v>3556000</v>
      </c>
      <c r="I405" s="16">
        <v>17780000</v>
      </c>
      <c r="K405" s="29" t="str">
        <f t="shared" si="6"/>
        <v>Спир</v>
      </c>
      <c r="L405" s="29" t="s">
        <v>499</v>
      </c>
    </row>
    <row r="406" spans="1:12">
      <c r="A406">
        <v>7099258</v>
      </c>
      <c r="B406" t="s">
        <v>2155</v>
      </c>
      <c r="C406" t="s">
        <v>1589</v>
      </c>
      <c r="D406" t="s">
        <v>1590</v>
      </c>
      <c r="E406">
        <v>45285</v>
      </c>
      <c r="F406" t="s">
        <v>63</v>
      </c>
      <c r="G406" s="16">
        <v>1000</v>
      </c>
      <c r="H406" s="16">
        <v>3556007</v>
      </c>
      <c r="I406" s="16">
        <v>355600700</v>
      </c>
      <c r="K406" s="29" t="str">
        <f t="shared" si="6"/>
        <v>Спир</v>
      </c>
      <c r="L406" s="29" t="s">
        <v>499</v>
      </c>
    </row>
    <row r="407" spans="1:12">
      <c r="A407">
        <v>7099257</v>
      </c>
      <c r="B407" t="s">
        <v>2155</v>
      </c>
      <c r="C407" t="s">
        <v>117</v>
      </c>
      <c r="D407" t="s">
        <v>118</v>
      </c>
      <c r="E407">
        <v>45285</v>
      </c>
      <c r="F407" t="s">
        <v>63</v>
      </c>
      <c r="G407" s="16">
        <v>100</v>
      </c>
      <c r="H407" s="16">
        <v>3556100</v>
      </c>
      <c r="I407" s="16">
        <v>35561000</v>
      </c>
      <c r="K407" s="29" t="str">
        <f t="shared" si="6"/>
        <v>Спир</v>
      </c>
      <c r="L407" s="29" t="s">
        <v>499</v>
      </c>
    </row>
    <row r="408" spans="1:12">
      <c r="A408">
        <v>7098608</v>
      </c>
      <c r="B408" t="s">
        <v>2156</v>
      </c>
      <c r="C408" t="s">
        <v>198</v>
      </c>
      <c r="D408" t="s">
        <v>199</v>
      </c>
      <c r="E408">
        <v>401596</v>
      </c>
      <c r="F408" t="s">
        <v>2206</v>
      </c>
      <c r="G408" s="16">
        <v>6000</v>
      </c>
      <c r="H408" s="16">
        <v>142240000</v>
      </c>
      <c r="I408" s="16">
        <v>213360000</v>
      </c>
      <c r="K408" s="29" t="str">
        <f t="shared" si="6"/>
        <v>Спир</v>
      </c>
      <c r="L408" s="29" t="s">
        <v>499</v>
      </c>
    </row>
    <row r="409" spans="1:12">
      <c r="A409">
        <v>7097691</v>
      </c>
      <c r="B409" t="s">
        <v>2156</v>
      </c>
      <c r="C409" t="s">
        <v>425</v>
      </c>
      <c r="D409" t="s">
        <v>426</v>
      </c>
      <c r="E409">
        <v>401597</v>
      </c>
      <c r="F409" t="s">
        <v>2207</v>
      </c>
      <c r="G409" s="16">
        <v>2000</v>
      </c>
      <c r="H409" s="16">
        <v>142240001</v>
      </c>
      <c r="I409" s="16">
        <v>711200005</v>
      </c>
      <c r="K409" s="29" t="str">
        <f t="shared" si="6"/>
        <v>Спир</v>
      </c>
      <c r="L409" s="29" t="s">
        <v>499</v>
      </c>
    </row>
    <row r="410" spans="1:12">
      <c r="A410">
        <v>7096896</v>
      </c>
      <c r="B410" t="s">
        <v>2156</v>
      </c>
      <c r="C410" t="s">
        <v>305</v>
      </c>
      <c r="D410" t="s">
        <v>312</v>
      </c>
      <c r="E410">
        <v>45433</v>
      </c>
      <c r="F410" t="s">
        <v>64</v>
      </c>
      <c r="G410" s="16">
        <v>200</v>
      </c>
      <c r="H410" s="16">
        <v>4492000</v>
      </c>
      <c r="I410" s="16">
        <v>89840000</v>
      </c>
      <c r="K410" s="29" t="str">
        <f t="shared" si="6"/>
        <v>Спир</v>
      </c>
      <c r="L410" s="29" t="s">
        <v>499</v>
      </c>
    </row>
    <row r="411" spans="1:12">
      <c r="A411">
        <v>7096833</v>
      </c>
      <c r="B411" t="s">
        <v>2156</v>
      </c>
      <c r="C411" t="s">
        <v>375</v>
      </c>
      <c r="D411" t="s">
        <v>110</v>
      </c>
      <c r="E411">
        <v>45285</v>
      </c>
      <c r="F411" t="s">
        <v>63</v>
      </c>
      <c r="G411" s="16">
        <v>200</v>
      </c>
      <c r="H411" s="16">
        <v>3557575</v>
      </c>
      <c r="I411" s="16">
        <v>71151500</v>
      </c>
      <c r="K411" s="29" t="str">
        <f t="shared" si="6"/>
        <v>Спир</v>
      </c>
      <c r="L411" s="29" t="s">
        <v>499</v>
      </c>
    </row>
    <row r="412" spans="1:12">
      <c r="A412">
        <v>7096201</v>
      </c>
      <c r="B412" t="s">
        <v>2157</v>
      </c>
      <c r="C412" t="s">
        <v>425</v>
      </c>
      <c r="D412" t="s">
        <v>426</v>
      </c>
      <c r="E412">
        <v>401597</v>
      </c>
      <c r="F412" t="s">
        <v>2207</v>
      </c>
      <c r="G412" s="16">
        <v>1200</v>
      </c>
      <c r="H412" s="16">
        <v>142240001</v>
      </c>
      <c r="I412" s="16">
        <v>426720003</v>
      </c>
      <c r="K412" s="29" t="str">
        <f t="shared" si="6"/>
        <v>Спир</v>
      </c>
      <c r="L412" s="29" t="s">
        <v>499</v>
      </c>
    </row>
    <row r="413" spans="1:12">
      <c r="A413">
        <v>7095411</v>
      </c>
      <c r="B413" t="s">
        <v>2157</v>
      </c>
      <c r="C413" t="s">
        <v>176</v>
      </c>
      <c r="D413" t="s">
        <v>177</v>
      </c>
      <c r="E413">
        <v>401597</v>
      </c>
      <c r="F413" t="s">
        <v>2207</v>
      </c>
      <c r="G413" s="16">
        <v>1200</v>
      </c>
      <c r="H413" s="16">
        <v>142240001</v>
      </c>
      <c r="I413" s="16">
        <v>426720003</v>
      </c>
      <c r="K413" s="29" t="str">
        <f t="shared" si="6"/>
        <v>Спир</v>
      </c>
      <c r="L413" s="29" t="s">
        <v>499</v>
      </c>
    </row>
    <row r="414" spans="1:12">
      <c r="A414">
        <v>7094657</v>
      </c>
      <c r="B414" t="s">
        <v>2157</v>
      </c>
      <c r="C414" t="s">
        <v>2198</v>
      </c>
      <c r="D414" t="s">
        <v>2214</v>
      </c>
      <c r="E414">
        <v>45433</v>
      </c>
      <c r="F414" t="s">
        <v>64</v>
      </c>
      <c r="G414" s="16">
        <v>20</v>
      </c>
      <c r="H414" s="16">
        <v>4492000</v>
      </c>
      <c r="I414" s="16">
        <v>8984000</v>
      </c>
      <c r="K414" s="29" t="str">
        <f t="shared" si="6"/>
        <v>Спир</v>
      </c>
      <c r="L414" s="29" t="s">
        <v>499</v>
      </c>
    </row>
    <row r="415" spans="1:12">
      <c r="A415">
        <v>7094609</v>
      </c>
      <c r="B415" t="s">
        <v>2157</v>
      </c>
      <c r="C415" t="s">
        <v>204</v>
      </c>
      <c r="D415" t="s">
        <v>205</v>
      </c>
      <c r="E415">
        <v>45285</v>
      </c>
      <c r="F415" t="s">
        <v>63</v>
      </c>
      <c r="G415" s="16">
        <v>200</v>
      </c>
      <c r="H415" s="16">
        <v>3556000</v>
      </c>
      <c r="I415" s="16">
        <v>71120000</v>
      </c>
      <c r="K415" s="29" t="str">
        <f t="shared" si="6"/>
        <v>Спир</v>
      </c>
      <c r="L415" s="29" t="s">
        <v>499</v>
      </c>
    </row>
    <row r="416" spans="1:12">
      <c r="A416">
        <v>7093939</v>
      </c>
      <c r="B416" t="s">
        <v>2158</v>
      </c>
      <c r="C416" t="s">
        <v>103</v>
      </c>
      <c r="D416" t="s">
        <v>104</v>
      </c>
      <c r="E416">
        <v>401598</v>
      </c>
      <c r="F416" t="s">
        <v>2210</v>
      </c>
      <c r="G416" s="16">
        <v>800</v>
      </c>
      <c r="H416" s="16">
        <v>143561600</v>
      </c>
      <c r="I416" s="16">
        <v>287123200</v>
      </c>
      <c r="K416" s="29" t="str">
        <f t="shared" si="6"/>
        <v>Спир</v>
      </c>
      <c r="L416" s="29" t="s">
        <v>499</v>
      </c>
    </row>
    <row r="417" spans="1:12">
      <c r="A417">
        <v>7092564</v>
      </c>
      <c r="B417" t="s">
        <v>2158</v>
      </c>
      <c r="C417" t="s">
        <v>2199</v>
      </c>
      <c r="D417" t="s">
        <v>2215</v>
      </c>
      <c r="E417">
        <v>45433</v>
      </c>
      <c r="F417" t="s">
        <v>64</v>
      </c>
      <c r="G417" s="16">
        <v>50</v>
      </c>
      <c r="H417" s="16">
        <v>4492000</v>
      </c>
      <c r="I417" s="16">
        <v>22460000</v>
      </c>
      <c r="K417" s="29" t="str">
        <f t="shared" si="6"/>
        <v>Спир</v>
      </c>
      <c r="L417" s="29" t="s">
        <v>499</v>
      </c>
    </row>
    <row r="418" spans="1:12">
      <c r="A418">
        <v>7091883</v>
      </c>
      <c r="B418" t="s">
        <v>2159</v>
      </c>
      <c r="C418" t="s">
        <v>198</v>
      </c>
      <c r="D418" t="s">
        <v>199</v>
      </c>
      <c r="E418">
        <v>401596</v>
      </c>
      <c r="F418" t="s">
        <v>2206</v>
      </c>
      <c r="G418" s="16">
        <v>6000</v>
      </c>
      <c r="H418" s="16">
        <v>142240000</v>
      </c>
      <c r="I418" s="16">
        <v>213360000</v>
      </c>
      <c r="K418" s="29" t="str">
        <f t="shared" si="6"/>
        <v>Спир</v>
      </c>
      <c r="L418" s="29" t="s">
        <v>499</v>
      </c>
    </row>
    <row r="419" spans="1:12">
      <c r="A419">
        <v>7091882</v>
      </c>
      <c r="B419" t="s">
        <v>2159</v>
      </c>
      <c r="C419" t="s">
        <v>80</v>
      </c>
      <c r="D419" t="s">
        <v>81</v>
      </c>
      <c r="E419">
        <v>401597</v>
      </c>
      <c r="F419" t="s">
        <v>2207</v>
      </c>
      <c r="G419" s="16">
        <v>800</v>
      </c>
      <c r="H419" s="16">
        <v>142240000</v>
      </c>
      <c r="I419" s="16">
        <v>284480000</v>
      </c>
      <c r="K419" s="29" t="str">
        <f t="shared" si="6"/>
        <v>Спир</v>
      </c>
      <c r="L419" s="29" t="s">
        <v>499</v>
      </c>
    </row>
    <row r="420" spans="1:12">
      <c r="A420">
        <v>7091615</v>
      </c>
      <c r="B420" t="s">
        <v>2159</v>
      </c>
      <c r="C420" t="s">
        <v>91</v>
      </c>
      <c r="D420" t="s">
        <v>92</v>
      </c>
      <c r="E420">
        <v>45285</v>
      </c>
      <c r="F420" t="s">
        <v>63</v>
      </c>
      <c r="G420" s="16">
        <v>250</v>
      </c>
      <c r="H420" s="16">
        <v>3556210</v>
      </c>
      <c r="I420" s="16">
        <v>88905250</v>
      </c>
      <c r="K420" s="29" t="str">
        <f t="shared" si="6"/>
        <v>Спир</v>
      </c>
      <c r="L420" s="29" t="s">
        <v>499</v>
      </c>
    </row>
    <row r="421" spans="1:12">
      <c r="A421">
        <v>7091214</v>
      </c>
      <c r="B421" t="s">
        <v>2159</v>
      </c>
      <c r="C421" t="s">
        <v>103</v>
      </c>
      <c r="D421" t="s">
        <v>104</v>
      </c>
      <c r="E421">
        <v>401598</v>
      </c>
      <c r="F421" t="s">
        <v>2210</v>
      </c>
      <c r="G421" s="16">
        <v>800</v>
      </c>
      <c r="H421" s="16">
        <v>143561601</v>
      </c>
      <c r="I421" s="16">
        <v>287123202</v>
      </c>
      <c r="K421" s="29" t="str">
        <f t="shared" si="6"/>
        <v>Спир</v>
      </c>
      <c r="L421" s="29" t="s">
        <v>499</v>
      </c>
    </row>
    <row r="422" spans="1:12">
      <c r="A422">
        <v>7091210</v>
      </c>
      <c r="B422" t="s">
        <v>2159</v>
      </c>
      <c r="C422" t="s">
        <v>80</v>
      </c>
      <c r="D422" t="s">
        <v>81</v>
      </c>
      <c r="E422">
        <v>401597</v>
      </c>
      <c r="F422" t="s">
        <v>2207</v>
      </c>
      <c r="G422" s="16">
        <v>800</v>
      </c>
      <c r="H422" s="16">
        <v>142240001</v>
      </c>
      <c r="I422" s="16">
        <v>284480002</v>
      </c>
      <c r="K422" s="29" t="str">
        <f t="shared" si="6"/>
        <v>Спир</v>
      </c>
      <c r="L422" s="29" t="s">
        <v>499</v>
      </c>
    </row>
    <row r="423" spans="1:12">
      <c r="A423">
        <v>7090431</v>
      </c>
      <c r="B423" t="s">
        <v>2159</v>
      </c>
      <c r="C423" t="s">
        <v>1589</v>
      </c>
      <c r="D423" t="s">
        <v>1590</v>
      </c>
      <c r="E423">
        <v>45285</v>
      </c>
      <c r="F423" t="s">
        <v>63</v>
      </c>
      <c r="G423" s="16">
        <v>200</v>
      </c>
      <c r="H423" s="16">
        <v>3556001</v>
      </c>
      <c r="I423" s="16">
        <v>71120020</v>
      </c>
      <c r="K423" s="29" t="str">
        <f t="shared" si="6"/>
        <v>Спир</v>
      </c>
      <c r="L423" s="29" t="s">
        <v>499</v>
      </c>
    </row>
    <row r="424" spans="1:12">
      <c r="A424">
        <v>7089515</v>
      </c>
      <c r="B424" t="s">
        <v>2160</v>
      </c>
      <c r="C424" t="s">
        <v>103</v>
      </c>
      <c r="D424" t="s">
        <v>104</v>
      </c>
      <c r="E424">
        <v>401598</v>
      </c>
      <c r="F424" t="s">
        <v>2210</v>
      </c>
      <c r="G424" s="16">
        <v>1600</v>
      </c>
      <c r="H424" s="16">
        <v>143561601</v>
      </c>
      <c r="I424" s="16">
        <v>574246404</v>
      </c>
      <c r="K424" s="29" t="str">
        <f t="shared" si="6"/>
        <v>Спир</v>
      </c>
      <c r="L424" s="29" t="s">
        <v>499</v>
      </c>
    </row>
    <row r="425" spans="1:12">
      <c r="A425">
        <v>7088584</v>
      </c>
      <c r="B425" t="s">
        <v>2160</v>
      </c>
      <c r="C425" t="s">
        <v>127</v>
      </c>
      <c r="D425" t="s">
        <v>128</v>
      </c>
      <c r="E425">
        <v>45433</v>
      </c>
      <c r="F425" t="s">
        <v>64</v>
      </c>
      <c r="G425" s="16">
        <v>100</v>
      </c>
      <c r="H425" s="16">
        <v>4491202</v>
      </c>
      <c r="I425" s="16">
        <v>44912020</v>
      </c>
      <c r="K425" s="29" t="str">
        <f t="shared" si="6"/>
        <v>Спир</v>
      </c>
      <c r="L425" s="29" t="s">
        <v>499</v>
      </c>
    </row>
    <row r="426" spans="1:12">
      <c r="A426">
        <v>7088548</v>
      </c>
      <c r="B426" t="s">
        <v>2160</v>
      </c>
      <c r="C426" t="s">
        <v>1589</v>
      </c>
      <c r="D426" t="s">
        <v>1590</v>
      </c>
      <c r="E426">
        <v>45285</v>
      </c>
      <c r="F426" t="s">
        <v>63</v>
      </c>
      <c r="G426" s="16">
        <v>800</v>
      </c>
      <c r="H426" s="16">
        <v>3556007</v>
      </c>
      <c r="I426" s="16">
        <v>284480560</v>
      </c>
      <c r="K426" s="29" t="str">
        <f t="shared" si="6"/>
        <v>Спир</v>
      </c>
      <c r="L426" s="29" t="s">
        <v>499</v>
      </c>
    </row>
    <row r="427" spans="1:12">
      <c r="A427">
        <v>7087312</v>
      </c>
      <c r="B427" t="s">
        <v>2161</v>
      </c>
      <c r="C427" t="s">
        <v>1664</v>
      </c>
      <c r="D427" t="s">
        <v>1665</v>
      </c>
      <c r="E427">
        <v>45433</v>
      </c>
      <c r="F427" t="s">
        <v>64</v>
      </c>
      <c r="G427" s="16">
        <v>500</v>
      </c>
      <c r="H427" s="16">
        <v>4492000</v>
      </c>
      <c r="I427" s="16">
        <v>224600000</v>
      </c>
      <c r="K427" s="29" t="str">
        <f t="shared" si="6"/>
        <v>Спир</v>
      </c>
      <c r="L427" s="29" t="s">
        <v>499</v>
      </c>
    </row>
    <row r="428" spans="1:12">
      <c r="A428">
        <v>7085956</v>
      </c>
      <c r="B428" t="s">
        <v>2161</v>
      </c>
      <c r="C428" t="s">
        <v>204</v>
      </c>
      <c r="D428" t="s">
        <v>205</v>
      </c>
      <c r="E428">
        <v>45285</v>
      </c>
      <c r="F428" t="s">
        <v>63</v>
      </c>
      <c r="G428" s="16">
        <v>200</v>
      </c>
      <c r="H428" s="16">
        <v>3556000</v>
      </c>
      <c r="I428" s="16">
        <v>71120000</v>
      </c>
      <c r="K428" s="29" t="str">
        <f t="shared" si="6"/>
        <v>Спир</v>
      </c>
      <c r="L428" s="29" t="s">
        <v>499</v>
      </c>
    </row>
    <row r="429" spans="1:12">
      <c r="A429">
        <v>7085955</v>
      </c>
      <c r="B429" t="s">
        <v>2161</v>
      </c>
      <c r="C429" t="s">
        <v>1582</v>
      </c>
      <c r="D429" t="s">
        <v>1583</v>
      </c>
      <c r="E429">
        <v>45285</v>
      </c>
      <c r="F429" t="s">
        <v>63</v>
      </c>
      <c r="G429" s="16">
        <v>190</v>
      </c>
      <c r="H429" s="16">
        <v>3556005</v>
      </c>
      <c r="I429" s="16">
        <v>67564095</v>
      </c>
      <c r="K429" s="29" t="str">
        <f t="shared" si="6"/>
        <v>Спир</v>
      </c>
      <c r="L429" s="29" t="s">
        <v>499</v>
      </c>
    </row>
    <row r="430" spans="1:12">
      <c r="A430">
        <v>7085954</v>
      </c>
      <c r="B430" t="s">
        <v>2161</v>
      </c>
      <c r="C430" t="s">
        <v>121</v>
      </c>
      <c r="D430" t="s">
        <v>122</v>
      </c>
      <c r="E430">
        <v>45285</v>
      </c>
      <c r="F430" t="s">
        <v>63</v>
      </c>
      <c r="G430" s="16">
        <v>100</v>
      </c>
      <c r="H430" s="16">
        <v>3556007</v>
      </c>
      <c r="I430" s="16">
        <v>35560070</v>
      </c>
      <c r="K430" s="29" t="str">
        <f t="shared" si="6"/>
        <v>Спир</v>
      </c>
      <c r="L430" s="29" t="s">
        <v>499</v>
      </c>
    </row>
    <row r="431" spans="1:12">
      <c r="A431">
        <v>7085953</v>
      </c>
      <c r="B431" t="s">
        <v>2161</v>
      </c>
      <c r="C431" t="s">
        <v>1496</v>
      </c>
      <c r="D431" t="s">
        <v>1585</v>
      </c>
      <c r="E431">
        <v>45285</v>
      </c>
      <c r="F431" t="s">
        <v>63</v>
      </c>
      <c r="G431" s="16">
        <v>230</v>
      </c>
      <c r="H431" s="16">
        <v>3560999</v>
      </c>
      <c r="I431" s="16">
        <v>81902977</v>
      </c>
      <c r="K431" s="29" t="str">
        <f t="shared" si="6"/>
        <v>Спир</v>
      </c>
      <c r="L431" s="29" t="s">
        <v>499</v>
      </c>
    </row>
    <row r="432" spans="1:12">
      <c r="A432">
        <v>7084825</v>
      </c>
      <c r="B432" t="s">
        <v>2162</v>
      </c>
      <c r="C432" t="s">
        <v>135</v>
      </c>
      <c r="D432" t="s">
        <v>136</v>
      </c>
      <c r="E432">
        <v>45285</v>
      </c>
      <c r="F432" t="s">
        <v>63</v>
      </c>
      <c r="G432" s="16">
        <v>140</v>
      </c>
      <c r="H432" s="16">
        <v>3556000</v>
      </c>
      <c r="I432" s="16">
        <v>49784000</v>
      </c>
      <c r="K432" s="29" t="str">
        <f t="shared" si="6"/>
        <v>Спир</v>
      </c>
      <c r="L432" s="29" t="s">
        <v>499</v>
      </c>
    </row>
    <row r="433" spans="1:12">
      <c r="A433">
        <v>7083649</v>
      </c>
      <c r="B433" t="s">
        <v>2162</v>
      </c>
      <c r="C433" t="s">
        <v>384</v>
      </c>
      <c r="D433" t="s">
        <v>385</v>
      </c>
      <c r="E433">
        <v>45433</v>
      </c>
      <c r="F433" t="s">
        <v>64</v>
      </c>
      <c r="G433" s="16">
        <v>20</v>
      </c>
      <c r="H433" s="16">
        <v>4491200</v>
      </c>
      <c r="I433" s="16">
        <v>8982400</v>
      </c>
      <c r="K433" s="29" t="str">
        <f t="shared" si="6"/>
        <v>Спир</v>
      </c>
      <c r="L433" s="29" t="s">
        <v>499</v>
      </c>
    </row>
    <row r="434" spans="1:12">
      <c r="A434">
        <v>7082979</v>
      </c>
      <c r="B434" t="s">
        <v>2163</v>
      </c>
      <c r="C434" t="s">
        <v>176</v>
      </c>
      <c r="D434" t="s">
        <v>177</v>
      </c>
      <c r="E434">
        <v>401597</v>
      </c>
      <c r="F434" t="s">
        <v>2207</v>
      </c>
      <c r="G434" s="16">
        <v>800</v>
      </c>
      <c r="H434" s="16">
        <v>142240007</v>
      </c>
      <c r="I434" s="16">
        <v>284480014</v>
      </c>
      <c r="K434" s="29" t="str">
        <f t="shared" si="6"/>
        <v>Спир</v>
      </c>
      <c r="L434" s="29" t="s">
        <v>499</v>
      </c>
    </row>
    <row r="435" spans="1:12">
      <c r="A435">
        <v>7082803</v>
      </c>
      <c r="B435" t="s">
        <v>2163</v>
      </c>
      <c r="C435" t="s">
        <v>2200</v>
      </c>
      <c r="D435" t="s">
        <v>2216</v>
      </c>
      <c r="E435">
        <v>45433</v>
      </c>
      <c r="F435" t="s">
        <v>64</v>
      </c>
      <c r="G435" s="16">
        <v>50</v>
      </c>
      <c r="H435" s="16">
        <v>4491200</v>
      </c>
      <c r="I435" s="16">
        <v>22456000</v>
      </c>
      <c r="K435" s="29" t="str">
        <f t="shared" si="6"/>
        <v>Спир</v>
      </c>
      <c r="L435" s="29" t="s">
        <v>499</v>
      </c>
    </row>
    <row r="436" spans="1:12">
      <c r="A436">
        <v>7081638</v>
      </c>
      <c r="B436" t="s">
        <v>2163</v>
      </c>
      <c r="C436" t="s">
        <v>2201</v>
      </c>
      <c r="D436" t="s">
        <v>2217</v>
      </c>
      <c r="E436">
        <v>45433</v>
      </c>
      <c r="F436" t="s">
        <v>64</v>
      </c>
      <c r="G436" s="16">
        <v>50</v>
      </c>
      <c r="H436" s="16">
        <v>4491200</v>
      </c>
      <c r="I436" s="16">
        <v>22456000</v>
      </c>
      <c r="K436" s="29" t="str">
        <f t="shared" si="6"/>
        <v>Спир</v>
      </c>
      <c r="L436" s="29" t="s">
        <v>499</v>
      </c>
    </row>
    <row r="437" spans="1:12">
      <c r="A437">
        <v>7080878</v>
      </c>
      <c r="B437" t="s">
        <v>2164</v>
      </c>
      <c r="C437" t="s">
        <v>80</v>
      </c>
      <c r="D437" t="s">
        <v>81</v>
      </c>
      <c r="E437">
        <v>401596</v>
      </c>
      <c r="F437" t="s">
        <v>2206</v>
      </c>
      <c r="G437" s="16">
        <v>1600</v>
      </c>
      <c r="H437" s="16">
        <v>142240000</v>
      </c>
      <c r="I437" s="16">
        <v>56896000</v>
      </c>
      <c r="K437" s="29" t="str">
        <f t="shared" si="6"/>
        <v>Спир</v>
      </c>
      <c r="L437" s="29" t="s">
        <v>499</v>
      </c>
    </row>
    <row r="438" spans="1:12">
      <c r="A438">
        <v>7080697</v>
      </c>
      <c r="B438" t="s">
        <v>2164</v>
      </c>
      <c r="C438" t="s">
        <v>82</v>
      </c>
      <c r="D438" t="s">
        <v>83</v>
      </c>
      <c r="E438">
        <v>45285</v>
      </c>
      <c r="F438" t="s">
        <v>63</v>
      </c>
      <c r="G438" s="16">
        <v>600</v>
      </c>
      <c r="H438" s="16">
        <v>3556001</v>
      </c>
      <c r="I438" s="16">
        <v>213360060</v>
      </c>
      <c r="K438" s="29" t="str">
        <f t="shared" si="6"/>
        <v>Спир</v>
      </c>
      <c r="L438" s="29" t="s">
        <v>499</v>
      </c>
    </row>
    <row r="439" spans="1:12">
      <c r="A439">
        <v>7080696</v>
      </c>
      <c r="B439" t="s">
        <v>2164</v>
      </c>
      <c r="C439" t="s">
        <v>1600</v>
      </c>
      <c r="D439" t="s">
        <v>1601</v>
      </c>
      <c r="E439">
        <v>45285</v>
      </c>
      <c r="F439" t="s">
        <v>63</v>
      </c>
      <c r="G439" s="16">
        <v>150</v>
      </c>
      <c r="H439" s="16">
        <v>3556007</v>
      </c>
      <c r="I439" s="16">
        <v>53340105</v>
      </c>
      <c r="K439" s="29" t="str">
        <f t="shared" si="6"/>
        <v>Спир</v>
      </c>
      <c r="L439" s="29" t="s">
        <v>499</v>
      </c>
    </row>
    <row r="440" spans="1:12">
      <c r="A440">
        <v>7079516</v>
      </c>
      <c r="B440" t="s">
        <v>2164</v>
      </c>
      <c r="C440" t="s">
        <v>106</v>
      </c>
      <c r="D440" t="s">
        <v>107</v>
      </c>
      <c r="E440">
        <v>45433</v>
      </c>
      <c r="F440" t="s">
        <v>64</v>
      </c>
      <c r="G440" s="16">
        <v>50</v>
      </c>
      <c r="H440" s="16">
        <v>4491200</v>
      </c>
      <c r="I440" s="16">
        <v>22456000</v>
      </c>
      <c r="K440" s="29" t="str">
        <f t="shared" si="6"/>
        <v>Спир</v>
      </c>
      <c r="L440" s="29" t="s">
        <v>499</v>
      </c>
    </row>
    <row r="441" spans="1:12">
      <c r="A441">
        <v>7078833</v>
      </c>
      <c r="B441" t="s">
        <v>2165</v>
      </c>
      <c r="C441" t="s">
        <v>143</v>
      </c>
      <c r="D441" t="s">
        <v>144</v>
      </c>
      <c r="E441">
        <v>401599</v>
      </c>
      <c r="F441" t="s">
        <v>2208</v>
      </c>
      <c r="G441" s="16">
        <v>3200</v>
      </c>
      <c r="H441" s="16">
        <v>143561600</v>
      </c>
      <c r="I441" s="16">
        <v>114849280</v>
      </c>
      <c r="K441" s="29" t="str">
        <f t="shared" si="6"/>
        <v>Спир</v>
      </c>
      <c r="L441" s="29" t="s">
        <v>499</v>
      </c>
    </row>
    <row r="442" spans="1:12">
      <c r="A442">
        <v>7078832</v>
      </c>
      <c r="B442" t="s">
        <v>2165</v>
      </c>
      <c r="C442" t="s">
        <v>87</v>
      </c>
      <c r="D442" t="s">
        <v>88</v>
      </c>
      <c r="E442">
        <v>401596</v>
      </c>
      <c r="F442" t="s">
        <v>2206</v>
      </c>
      <c r="G442" s="16">
        <v>21200</v>
      </c>
      <c r="H442" s="16">
        <v>142240000</v>
      </c>
      <c r="I442" s="16">
        <v>753872000</v>
      </c>
      <c r="K442" s="29" t="str">
        <f t="shared" si="6"/>
        <v>Спир</v>
      </c>
      <c r="L442" s="29" t="s">
        <v>499</v>
      </c>
    </row>
    <row r="443" spans="1:12">
      <c r="A443">
        <v>7078646</v>
      </c>
      <c r="B443" t="s">
        <v>2165</v>
      </c>
      <c r="C443" t="s">
        <v>325</v>
      </c>
      <c r="D443" t="s">
        <v>269</v>
      </c>
      <c r="E443">
        <v>45285</v>
      </c>
      <c r="F443" t="s">
        <v>63</v>
      </c>
      <c r="G443" s="16">
        <v>30</v>
      </c>
      <c r="H443" s="16">
        <v>3556000</v>
      </c>
      <c r="I443" s="16">
        <v>10668000</v>
      </c>
      <c r="K443" s="29" t="str">
        <f t="shared" si="6"/>
        <v>Спир</v>
      </c>
      <c r="L443" s="29" t="s">
        <v>499</v>
      </c>
    </row>
    <row r="444" spans="1:12">
      <c r="A444">
        <v>7078645</v>
      </c>
      <c r="B444" t="s">
        <v>2165</v>
      </c>
      <c r="C444" t="s">
        <v>200</v>
      </c>
      <c r="D444" t="s">
        <v>201</v>
      </c>
      <c r="E444">
        <v>45285</v>
      </c>
      <c r="F444" t="s">
        <v>63</v>
      </c>
      <c r="G444" s="16">
        <v>100</v>
      </c>
      <c r="H444" s="16">
        <v>3556000</v>
      </c>
      <c r="I444" s="16">
        <v>35560000</v>
      </c>
      <c r="K444" s="29" t="str">
        <f t="shared" si="6"/>
        <v>Спир</v>
      </c>
      <c r="L444" s="29" t="s">
        <v>499</v>
      </c>
    </row>
    <row r="445" spans="1:12">
      <c r="A445">
        <v>7078644</v>
      </c>
      <c r="B445" t="s">
        <v>2165</v>
      </c>
      <c r="C445" t="s">
        <v>273</v>
      </c>
      <c r="D445" t="s">
        <v>274</v>
      </c>
      <c r="E445">
        <v>45285</v>
      </c>
      <c r="F445" t="s">
        <v>63</v>
      </c>
      <c r="G445" s="16">
        <v>150</v>
      </c>
      <c r="H445" s="16">
        <v>3556000</v>
      </c>
      <c r="I445" s="16">
        <v>53340000</v>
      </c>
      <c r="K445" s="29" t="str">
        <f t="shared" si="6"/>
        <v>Спир</v>
      </c>
      <c r="L445" s="29" t="s">
        <v>499</v>
      </c>
    </row>
    <row r="446" spans="1:12">
      <c r="A446">
        <v>7078643</v>
      </c>
      <c r="B446" t="s">
        <v>2165</v>
      </c>
      <c r="C446" t="s">
        <v>1598</v>
      </c>
      <c r="D446" t="s">
        <v>1599</v>
      </c>
      <c r="E446">
        <v>45285</v>
      </c>
      <c r="F446" t="s">
        <v>63</v>
      </c>
      <c r="G446" s="16">
        <v>20</v>
      </c>
      <c r="H446" s="16">
        <v>3556000</v>
      </c>
      <c r="I446" s="16">
        <v>7112000</v>
      </c>
      <c r="K446" s="29" t="str">
        <f t="shared" si="6"/>
        <v>Спир</v>
      </c>
      <c r="L446" s="29" t="s">
        <v>499</v>
      </c>
    </row>
    <row r="447" spans="1:12">
      <c r="A447">
        <v>7076453</v>
      </c>
      <c r="B447" t="s">
        <v>2166</v>
      </c>
      <c r="C447" t="s">
        <v>97</v>
      </c>
      <c r="D447" t="s">
        <v>98</v>
      </c>
      <c r="E447">
        <v>45433</v>
      </c>
      <c r="F447" t="s">
        <v>64</v>
      </c>
      <c r="G447" s="16">
        <v>80</v>
      </c>
      <c r="H447" s="16">
        <v>4491200</v>
      </c>
      <c r="I447" s="16">
        <v>35929600</v>
      </c>
      <c r="K447" s="29" t="str">
        <f t="shared" si="6"/>
        <v>Спир</v>
      </c>
      <c r="L447" s="29" t="s">
        <v>499</v>
      </c>
    </row>
    <row r="448" spans="1:12">
      <c r="A448">
        <v>7076434</v>
      </c>
      <c r="B448" t="s">
        <v>2166</v>
      </c>
      <c r="C448" t="s">
        <v>204</v>
      </c>
      <c r="D448" t="s">
        <v>205</v>
      </c>
      <c r="E448">
        <v>45285</v>
      </c>
      <c r="F448" t="s">
        <v>63</v>
      </c>
      <c r="G448" s="16">
        <v>200</v>
      </c>
      <c r="H448" s="16">
        <v>3556000</v>
      </c>
      <c r="I448" s="16">
        <v>71120000</v>
      </c>
      <c r="K448" s="29" t="str">
        <f t="shared" si="6"/>
        <v>Спир</v>
      </c>
      <c r="L448" s="29" t="s">
        <v>499</v>
      </c>
    </row>
    <row r="449" spans="1:12">
      <c r="A449">
        <v>7075858</v>
      </c>
      <c r="B449" t="s">
        <v>2166</v>
      </c>
      <c r="C449" t="s">
        <v>219</v>
      </c>
      <c r="D449" t="s">
        <v>220</v>
      </c>
      <c r="E449">
        <v>401596</v>
      </c>
      <c r="F449" t="s">
        <v>2206</v>
      </c>
      <c r="G449" s="16">
        <v>1200</v>
      </c>
      <c r="H449" s="16">
        <v>142240007</v>
      </c>
      <c r="I449" s="16">
        <v>42672002.100000001</v>
      </c>
      <c r="K449" s="29" t="str">
        <f t="shared" si="6"/>
        <v>Спир</v>
      </c>
      <c r="L449" s="29" t="s">
        <v>499</v>
      </c>
    </row>
    <row r="450" spans="1:12">
      <c r="A450">
        <v>7075072</v>
      </c>
      <c r="B450" t="s">
        <v>2166</v>
      </c>
      <c r="C450" t="s">
        <v>1582</v>
      </c>
      <c r="D450" t="s">
        <v>1583</v>
      </c>
      <c r="E450">
        <v>45285</v>
      </c>
      <c r="F450" t="s">
        <v>63</v>
      </c>
      <c r="G450" s="16">
        <v>140</v>
      </c>
      <c r="H450" s="16">
        <v>3556005</v>
      </c>
      <c r="I450" s="16">
        <v>49784070</v>
      </c>
      <c r="K450" s="29" t="str">
        <f t="shared" si="6"/>
        <v>Спир</v>
      </c>
      <c r="L450" s="29" t="s">
        <v>499</v>
      </c>
    </row>
    <row r="451" spans="1:12">
      <c r="A451">
        <v>7074130</v>
      </c>
      <c r="B451" t="s">
        <v>2167</v>
      </c>
      <c r="C451" t="s">
        <v>125</v>
      </c>
      <c r="D451" t="s">
        <v>126</v>
      </c>
      <c r="E451">
        <v>45433</v>
      </c>
      <c r="F451" t="s">
        <v>64</v>
      </c>
      <c r="G451" s="16">
        <v>40</v>
      </c>
      <c r="H451" s="16">
        <v>4491200</v>
      </c>
      <c r="I451" s="16">
        <v>17964800</v>
      </c>
      <c r="K451" s="29" t="str">
        <f t="shared" si="6"/>
        <v>Спир</v>
      </c>
      <c r="L451" s="29" t="s">
        <v>499</v>
      </c>
    </row>
    <row r="452" spans="1:12">
      <c r="A452">
        <v>7073707</v>
      </c>
      <c r="B452" t="s">
        <v>2167</v>
      </c>
      <c r="C452" t="s">
        <v>108</v>
      </c>
      <c r="D452" t="s">
        <v>109</v>
      </c>
      <c r="E452">
        <v>401599</v>
      </c>
      <c r="F452" t="s">
        <v>2208</v>
      </c>
      <c r="G452" s="16">
        <v>3200</v>
      </c>
      <c r="H452" s="16">
        <v>143561600</v>
      </c>
      <c r="I452" s="16">
        <v>114849280</v>
      </c>
      <c r="K452" s="29" t="str">
        <f t="shared" si="6"/>
        <v>Спир</v>
      </c>
      <c r="L452" s="29" t="s">
        <v>499</v>
      </c>
    </row>
    <row r="453" spans="1:12">
      <c r="A453">
        <v>7073706</v>
      </c>
      <c r="B453" t="s">
        <v>2167</v>
      </c>
      <c r="C453" t="s">
        <v>108</v>
      </c>
      <c r="D453" t="s">
        <v>109</v>
      </c>
      <c r="E453">
        <v>401599</v>
      </c>
      <c r="F453" t="s">
        <v>2208</v>
      </c>
      <c r="G453" s="16">
        <v>3200</v>
      </c>
      <c r="H453" s="16">
        <v>143561600</v>
      </c>
      <c r="I453" s="16">
        <v>114849280</v>
      </c>
      <c r="K453" s="29" t="str">
        <f t="shared" ref="K453:K516" si="7">LEFT(F453,4)</f>
        <v>Спир</v>
      </c>
      <c r="L453" s="29" t="s">
        <v>499</v>
      </c>
    </row>
    <row r="454" spans="1:12">
      <c r="A454">
        <v>7073705</v>
      </c>
      <c r="B454" t="s">
        <v>2167</v>
      </c>
      <c r="C454" t="s">
        <v>108</v>
      </c>
      <c r="D454" t="s">
        <v>109</v>
      </c>
      <c r="E454">
        <v>401599</v>
      </c>
      <c r="F454" t="s">
        <v>2208</v>
      </c>
      <c r="G454" s="16">
        <v>3200</v>
      </c>
      <c r="H454" s="16">
        <v>143561600</v>
      </c>
      <c r="I454" s="16">
        <v>114849280</v>
      </c>
      <c r="K454" s="29" t="str">
        <f t="shared" si="7"/>
        <v>Спир</v>
      </c>
      <c r="L454" s="29" t="s">
        <v>499</v>
      </c>
    </row>
    <row r="455" spans="1:12">
      <c r="A455">
        <v>7073704</v>
      </c>
      <c r="B455" t="s">
        <v>2167</v>
      </c>
      <c r="C455" t="s">
        <v>108</v>
      </c>
      <c r="D455" t="s">
        <v>109</v>
      </c>
      <c r="E455">
        <v>401599</v>
      </c>
      <c r="F455" t="s">
        <v>2208</v>
      </c>
      <c r="G455" s="16">
        <v>3200</v>
      </c>
      <c r="H455" s="16">
        <v>143561600</v>
      </c>
      <c r="I455" s="16">
        <v>114849280</v>
      </c>
      <c r="K455" s="29" t="str">
        <f t="shared" si="7"/>
        <v>Спир</v>
      </c>
      <c r="L455" s="29" t="s">
        <v>499</v>
      </c>
    </row>
    <row r="456" spans="1:12">
      <c r="A456">
        <v>7072916</v>
      </c>
      <c r="B456" t="s">
        <v>2167</v>
      </c>
      <c r="C456" t="s">
        <v>204</v>
      </c>
      <c r="D456" t="s">
        <v>205</v>
      </c>
      <c r="E456">
        <v>45285</v>
      </c>
      <c r="F456" t="s">
        <v>63</v>
      </c>
      <c r="G456" s="16">
        <v>200</v>
      </c>
      <c r="H456" s="16">
        <v>3556000</v>
      </c>
      <c r="I456" s="16">
        <v>71120000</v>
      </c>
      <c r="K456" s="29" t="str">
        <f t="shared" si="7"/>
        <v>Спир</v>
      </c>
      <c r="L456" s="29" t="s">
        <v>499</v>
      </c>
    </row>
    <row r="457" spans="1:12">
      <c r="A457">
        <v>7072915</v>
      </c>
      <c r="B457" t="s">
        <v>2167</v>
      </c>
      <c r="C457" t="s">
        <v>393</v>
      </c>
      <c r="D457" t="s">
        <v>394</v>
      </c>
      <c r="E457">
        <v>45285</v>
      </c>
      <c r="F457" t="s">
        <v>63</v>
      </c>
      <c r="G457" s="16">
        <v>50</v>
      </c>
      <c r="H457" s="16">
        <v>3557999</v>
      </c>
      <c r="I457" s="16">
        <v>17789995</v>
      </c>
      <c r="K457" s="29" t="str">
        <f t="shared" si="7"/>
        <v>Спир</v>
      </c>
      <c r="L457" s="29" t="s">
        <v>499</v>
      </c>
    </row>
    <row r="458" spans="1:12">
      <c r="A458">
        <v>7072914</v>
      </c>
      <c r="B458" t="s">
        <v>2167</v>
      </c>
      <c r="C458" t="s">
        <v>123</v>
      </c>
      <c r="D458" t="s">
        <v>124</v>
      </c>
      <c r="E458">
        <v>45285</v>
      </c>
      <c r="F458" t="s">
        <v>63</v>
      </c>
      <c r="G458" s="16">
        <v>50</v>
      </c>
      <c r="H458" s="16">
        <v>3557999</v>
      </c>
      <c r="I458" s="16">
        <v>17789995</v>
      </c>
      <c r="K458" s="29" t="str">
        <f t="shared" si="7"/>
        <v>Спир</v>
      </c>
      <c r="L458" s="29" t="s">
        <v>499</v>
      </c>
    </row>
    <row r="459" spans="1:12">
      <c r="A459">
        <v>7072913</v>
      </c>
      <c r="B459" t="s">
        <v>2167</v>
      </c>
      <c r="C459" t="s">
        <v>99</v>
      </c>
      <c r="D459" t="s">
        <v>100</v>
      </c>
      <c r="E459">
        <v>45285</v>
      </c>
      <c r="F459" t="s">
        <v>63</v>
      </c>
      <c r="G459" s="16">
        <v>400</v>
      </c>
      <c r="H459" s="16">
        <v>3558571</v>
      </c>
      <c r="I459" s="16">
        <v>142342840</v>
      </c>
      <c r="K459" s="29" t="str">
        <f t="shared" si="7"/>
        <v>Спир</v>
      </c>
      <c r="L459" s="29" t="s">
        <v>499</v>
      </c>
    </row>
    <row r="460" spans="1:12">
      <c r="A460">
        <v>7072287</v>
      </c>
      <c r="B460" t="s">
        <v>2168</v>
      </c>
      <c r="C460" t="s">
        <v>176</v>
      </c>
      <c r="D460" t="s">
        <v>177</v>
      </c>
      <c r="E460">
        <v>401597</v>
      </c>
      <c r="F460" t="s">
        <v>2207</v>
      </c>
      <c r="G460" s="16">
        <v>400</v>
      </c>
      <c r="H460" s="16">
        <v>142240002</v>
      </c>
      <c r="I460" s="16">
        <v>142240002</v>
      </c>
      <c r="K460" s="29" t="str">
        <f t="shared" si="7"/>
        <v>Спир</v>
      </c>
      <c r="L460" s="29" t="s">
        <v>499</v>
      </c>
    </row>
    <row r="461" spans="1:12">
      <c r="A461">
        <v>7070172</v>
      </c>
      <c r="B461" t="s">
        <v>2169</v>
      </c>
      <c r="C461" t="s">
        <v>2202</v>
      </c>
      <c r="D461" t="s">
        <v>2218</v>
      </c>
      <c r="E461">
        <v>401599</v>
      </c>
      <c r="F461" t="s">
        <v>2208</v>
      </c>
      <c r="G461" s="16">
        <v>3600</v>
      </c>
      <c r="H461" s="16">
        <v>143561600</v>
      </c>
      <c r="I461" s="16">
        <v>129205440</v>
      </c>
      <c r="K461" s="29" t="str">
        <f t="shared" si="7"/>
        <v>Спир</v>
      </c>
      <c r="L461" s="29" t="s">
        <v>499</v>
      </c>
    </row>
    <row r="462" spans="1:12">
      <c r="A462">
        <v>7069924</v>
      </c>
      <c r="B462" t="s">
        <v>2169</v>
      </c>
      <c r="C462" t="s">
        <v>69</v>
      </c>
      <c r="D462" t="s">
        <v>70</v>
      </c>
      <c r="E462">
        <v>45284</v>
      </c>
      <c r="F462" t="s">
        <v>62</v>
      </c>
      <c r="G462" s="16">
        <v>20</v>
      </c>
      <c r="H462" s="16">
        <v>3589040</v>
      </c>
      <c r="I462" s="16">
        <v>7178080</v>
      </c>
      <c r="K462" s="29" t="str">
        <f t="shared" si="7"/>
        <v>Спир</v>
      </c>
      <c r="L462" s="29" t="s">
        <v>499</v>
      </c>
    </row>
    <row r="463" spans="1:12">
      <c r="A463">
        <v>7068635</v>
      </c>
      <c r="B463" t="s">
        <v>2169</v>
      </c>
      <c r="C463" t="s">
        <v>1598</v>
      </c>
      <c r="D463" t="s">
        <v>1599</v>
      </c>
      <c r="E463">
        <v>45285</v>
      </c>
      <c r="F463" t="s">
        <v>63</v>
      </c>
      <c r="G463" s="16">
        <v>10</v>
      </c>
      <c r="H463" s="16">
        <v>3556000</v>
      </c>
      <c r="I463" s="16">
        <v>3556000</v>
      </c>
      <c r="K463" s="29" t="str">
        <f t="shared" si="7"/>
        <v>Спир</v>
      </c>
      <c r="L463" s="29" t="s">
        <v>499</v>
      </c>
    </row>
    <row r="464" spans="1:12">
      <c r="A464">
        <v>7068634</v>
      </c>
      <c r="B464" t="s">
        <v>2169</v>
      </c>
      <c r="C464" t="s">
        <v>304</v>
      </c>
      <c r="D464" t="s">
        <v>311</v>
      </c>
      <c r="E464">
        <v>45285</v>
      </c>
      <c r="F464" t="s">
        <v>63</v>
      </c>
      <c r="G464" s="16">
        <v>100</v>
      </c>
      <c r="H464" s="16">
        <v>3556000</v>
      </c>
      <c r="I464" s="16">
        <v>35560000</v>
      </c>
      <c r="K464" s="29" t="str">
        <f t="shared" si="7"/>
        <v>Спир</v>
      </c>
      <c r="L464" s="29" t="s">
        <v>499</v>
      </c>
    </row>
    <row r="465" spans="1:12">
      <c r="A465">
        <v>7067917</v>
      </c>
      <c r="B465" t="s">
        <v>2170</v>
      </c>
      <c r="C465" t="s">
        <v>176</v>
      </c>
      <c r="D465" t="s">
        <v>177</v>
      </c>
      <c r="E465">
        <v>401597</v>
      </c>
      <c r="F465" t="s">
        <v>2207</v>
      </c>
      <c r="G465" s="16">
        <v>400</v>
      </c>
      <c r="H465" s="16">
        <v>142240001</v>
      </c>
      <c r="I465" s="16">
        <v>142240001</v>
      </c>
      <c r="K465" s="29" t="str">
        <f t="shared" si="7"/>
        <v>Спир</v>
      </c>
      <c r="L465" s="29" t="s">
        <v>499</v>
      </c>
    </row>
    <row r="466" spans="1:12">
      <c r="A466">
        <v>7067916</v>
      </c>
      <c r="B466" t="s">
        <v>2170</v>
      </c>
      <c r="C466" t="s">
        <v>270</v>
      </c>
      <c r="D466" t="s">
        <v>271</v>
      </c>
      <c r="E466">
        <v>401596</v>
      </c>
      <c r="F466" t="s">
        <v>2206</v>
      </c>
      <c r="G466" s="16">
        <v>4400</v>
      </c>
      <c r="H466" s="16">
        <v>142240000</v>
      </c>
      <c r="I466" s="16">
        <v>156464000</v>
      </c>
      <c r="K466" s="29" t="str">
        <f t="shared" si="7"/>
        <v>Спир</v>
      </c>
      <c r="L466" s="29" t="s">
        <v>499</v>
      </c>
    </row>
    <row r="467" spans="1:12">
      <c r="A467">
        <v>7067915</v>
      </c>
      <c r="B467" t="s">
        <v>2170</v>
      </c>
      <c r="C467" t="s">
        <v>80</v>
      </c>
      <c r="D467" t="s">
        <v>81</v>
      </c>
      <c r="E467">
        <v>401596</v>
      </c>
      <c r="F467" t="s">
        <v>2206</v>
      </c>
      <c r="G467" s="16">
        <v>1600</v>
      </c>
      <c r="H467" s="16">
        <v>142240007</v>
      </c>
      <c r="I467" s="16">
        <v>56896002.799999997</v>
      </c>
      <c r="K467" s="29" t="str">
        <f t="shared" si="7"/>
        <v>Спир</v>
      </c>
      <c r="L467" s="29" t="s">
        <v>499</v>
      </c>
    </row>
    <row r="468" spans="1:12">
      <c r="A468">
        <v>7067686</v>
      </c>
      <c r="B468" t="s">
        <v>2170</v>
      </c>
      <c r="C468" t="s">
        <v>1598</v>
      </c>
      <c r="D468" t="s">
        <v>1599</v>
      </c>
      <c r="E468">
        <v>45285</v>
      </c>
      <c r="F468" t="s">
        <v>63</v>
      </c>
      <c r="G468" s="16">
        <v>10</v>
      </c>
      <c r="H468" s="16">
        <v>3556000</v>
      </c>
      <c r="I468" s="16">
        <v>3556000</v>
      </c>
      <c r="K468" s="29" t="str">
        <f t="shared" si="7"/>
        <v>Спир</v>
      </c>
      <c r="L468" s="29" t="s">
        <v>499</v>
      </c>
    </row>
    <row r="469" spans="1:12">
      <c r="A469">
        <v>7067685</v>
      </c>
      <c r="B469" t="s">
        <v>2170</v>
      </c>
      <c r="C469" t="s">
        <v>1582</v>
      </c>
      <c r="D469" t="s">
        <v>1583</v>
      </c>
      <c r="E469">
        <v>45285</v>
      </c>
      <c r="F469" t="s">
        <v>63</v>
      </c>
      <c r="G469" s="16">
        <v>140</v>
      </c>
      <c r="H469" s="16">
        <v>3556005</v>
      </c>
      <c r="I469" s="16">
        <v>49784070</v>
      </c>
      <c r="K469" s="29" t="str">
        <f t="shared" si="7"/>
        <v>Спир</v>
      </c>
      <c r="L469" s="29" t="s">
        <v>499</v>
      </c>
    </row>
    <row r="470" spans="1:12">
      <c r="A470">
        <v>7067147</v>
      </c>
      <c r="B470" t="s">
        <v>2170</v>
      </c>
      <c r="C470" t="s">
        <v>78</v>
      </c>
      <c r="D470" t="s">
        <v>79</v>
      </c>
      <c r="E470">
        <v>401596</v>
      </c>
      <c r="F470" t="s">
        <v>2206</v>
      </c>
      <c r="G470" s="16">
        <v>3200</v>
      </c>
      <c r="H470" s="16">
        <v>142240400</v>
      </c>
      <c r="I470" s="16">
        <v>113792320</v>
      </c>
      <c r="K470" s="29" t="str">
        <f t="shared" si="7"/>
        <v>Спир</v>
      </c>
      <c r="L470" s="29" t="s">
        <v>499</v>
      </c>
    </row>
    <row r="471" spans="1:12">
      <c r="A471">
        <v>7067146</v>
      </c>
      <c r="B471" t="s">
        <v>2170</v>
      </c>
      <c r="C471" t="s">
        <v>176</v>
      </c>
      <c r="D471" t="s">
        <v>177</v>
      </c>
      <c r="E471">
        <v>401597</v>
      </c>
      <c r="F471" t="s">
        <v>2207</v>
      </c>
      <c r="G471" s="16">
        <v>800</v>
      </c>
      <c r="H471" s="16">
        <v>142240001</v>
      </c>
      <c r="I471" s="16">
        <v>284480002</v>
      </c>
      <c r="K471" s="29" t="str">
        <f t="shared" si="7"/>
        <v>Спир</v>
      </c>
      <c r="L471" s="29" t="s">
        <v>499</v>
      </c>
    </row>
    <row r="472" spans="1:12">
      <c r="A472">
        <v>7066389</v>
      </c>
      <c r="B472" t="s">
        <v>2170</v>
      </c>
      <c r="C472" t="s">
        <v>1598</v>
      </c>
      <c r="D472" t="s">
        <v>1599</v>
      </c>
      <c r="E472">
        <v>45285</v>
      </c>
      <c r="F472" t="s">
        <v>63</v>
      </c>
      <c r="G472" s="16">
        <v>10</v>
      </c>
      <c r="H472" s="16">
        <v>3556000</v>
      </c>
      <c r="I472" s="16">
        <v>3556000</v>
      </c>
      <c r="K472" s="29" t="str">
        <f t="shared" si="7"/>
        <v>Спир</v>
      </c>
      <c r="L472" s="29" t="s">
        <v>499</v>
      </c>
    </row>
    <row r="473" spans="1:12">
      <c r="A473">
        <v>7065382</v>
      </c>
      <c r="B473" t="s">
        <v>2171</v>
      </c>
      <c r="C473" t="s">
        <v>1598</v>
      </c>
      <c r="D473" t="s">
        <v>1599</v>
      </c>
      <c r="E473">
        <v>45285</v>
      </c>
      <c r="F473" t="s">
        <v>63</v>
      </c>
      <c r="G473" s="16">
        <v>10</v>
      </c>
      <c r="H473" s="16">
        <v>3556000</v>
      </c>
      <c r="I473" s="16">
        <v>3556000</v>
      </c>
      <c r="K473" s="29" t="str">
        <f t="shared" si="7"/>
        <v>Спир</v>
      </c>
      <c r="L473" s="29" t="s">
        <v>499</v>
      </c>
    </row>
    <row r="474" spans="1:12">
      <c r="A474">
        <v>7065381</v>
      </c>
      <c r="B474" t="s">
        <v>2171</v>
      </c>
      <c r="C474" t="s">
        <v>200</v>
      </c>
      <c r="D474" t="s">
        <v>201</v>
      </c>
      <c r="E474">
        <v>45285</v>
      </c>
      <c r="F474" t="s">
        <v>63</v>
      </c>
      <c r="G474" s="16">
        <v>100</v>
      </c>
      <c r="H474" s="16">
        <v>3556000</v>
      </c>
      <c r="I474" s="16">
        <v>35560000</v>
      </c>
      <c r="K474" s="29" t="str">
        <f t="shared" si="7"/>
        <v>Спир</v>
      </c>
      <c r="L474" s="29" t="s">
        <v>499</v>
      </c>
    </row>
    <row r="475" spans="1:12">
      <c r="A475">
        <v>7064204</v>
      </c>
      <c r="B475" t="s">
        <v>2171</v>
      </c>
      <c r="C475" t="s">
        <v>1859</v>
      </c>
      <c r="D475" t="s">
        <v>2219</v>
      </c>
      <c r="E475">
        <v>45285</v>
      </c>
      <c r="F475" t="s">
        <v>63</v>
      </c>
      <c r="G475" s="16">
        <v>100</v>
      </c>
      <c r="H475" s="16">
        <v>3556000</v>
      </c>
      <c r="I475" s="16">
        <v>35560000</v>
      </c>
      <c r="K475" s="29" t="str">
        <f t="shared" si="7"/>
        <v>Спир</v>
      </c>
      <c r="L475" s="29" t="s">
        <v>499</v>
      </c>
    </row>
    <row r="476" spans="1:12">
      <c r="A476">
        <v>7064203</v>
      </c>
      <c r="B476" t="s">
        <v>2171</v>
      </c>
      <c r="C476" t="s">
        <v>1598</v>
      </c>
      <c r="D476" t="s">
        <v>1599</v>
      </c>
      <c r="E476">
        <v>45285</v>
      </c>
      <c r="F476" t="s">
        <v>63</v>
      </c>
      <c r="G476" s="16">
        <v>10</v>
      </c>
      <c r="H476" s="16">
        <v>3556000</v>
      </c>
      <c r="I476" s="16">
        <v>3556000</v>
      </c>
      <c r="K476" s="29" t="str">
        <f t="shared" si="7"/>
        <v>Спир</v>
      </c>
      <c r="L476" s="29" t="s">
        <v>499</v>
      </c>
    </row>
    <row r="477" spans="1:12">
      <c r="A477">
        <v>7063482</v>
      </c>
      <c r="B477" t="s">
        <v>2172</v>
      </c>
      <c r="C477" t="s">
        <v>78</v>
      </c>
      <c r="D477" t="s">
        <v>79</v>
      </c>
      <c r="E477">
        <v>401596</v>
      </c>
      <c r="F477" t="s">
        <v>2206</v>
      </c>
      <c r="G477" s="16">
        <v>400</v>
      </c>
      <c r="H477" s="16">
        <v>142240400</v>
      </c>
      <c r="I477" s="16">
        <v>14224040</v>
      </c>
      <c r="K477" s="29" t="str">
        <f t="shared" si="7"/>
        <v>Спир</v>
      </c>
      <c r="L477" s="29" t="s">
        <v>499</v>
      </c>
    </row>
    <row r="478" spans="1:12">
      <c r="A478">
        <v>7063199</v>
      </c>
      <c r="B478" t="s">
        <v>2172</v>
      </c>
      <c r="C478" t="s">
        <v>125</v>
      </c>
      <c r="D478" t="s">
        <v>126</v>
      </c>
      <c r="E478">
        <v>45433</v>
      </c>
      <c r="F478" t="s">
        <v>64</v>
      </c>
      <c r="G478" s="16">
        <v>40</v>
      </c>
      <c r="H478" s="16">
        <v>4491200</v>
      </c>
      <c r="I478" s="16">
        <v>17964800</v>
      </c>
      <c r="K478" s="29" t="str">
        <f t="shared" si="7"/>
        <v>Спир</v>
      </c>
      <c r="L478" s="29" t="s">
        <v>499</v>
      </c>
    </row>
    <row r="479" spans="1:12">
      <c r="A479">
        <v>7063188</v>
      </c>
      <c r="B479" t="s">
        <v>2172</v>
      </c>
      <c r="C479" t="s">
        <v>1598</v>
      </c>
      <c r="D479" t="s">
        <v>1599</v>
      </c>
      <c r="E479">
        <v>45285</v>
      </c>
      <c r="F479" t="s">
        <v>63</v>
      </c>
      <c r="G479" s="16">
        <v>10</v>
      </c>
      <c r="H479" s="16">
        <v>3556000</v>
      </c>
      <c r="I479" s="16">
        <v>3556000</v>
      </c>
      <c r="K479" s="29" t="str">
        <f t="shared" si="7"/>
        <v>Спир</v>
      </c>
      <c r="L479" s="29" t="s">
        <v>499</v>
      </c>
    </row>
    <row r="480" spans="1:12">
      <c r="A480">
        <v>7063187</v>
      </c>
      <c r="B480" t="s">
        <v>2172</v>
      </c>
      <c r="C480" t="s">
        <v>323</v>
      </c>
      <c r="D480" t="s">
        <v>324</v>
      </c>
      <c r="E480">
        <v>45285</v>
      </c>
      <c r="F480" t="s">
        <v>63</v>
      </c>
      <c r="G480" s="16">
        <v>100</v>
      </c>
      <c r="H480" s="16">
        <v>3556002</v>
      </c>
      <c r="I480" s="16">
        <v>35560020</v>
      </c>
      <c r="K480" s="29" t="str">
        <f t="shared" si="7"/>
        <v>Спир</v>
      </c>
      <c r="L480" s="29" t="s">
        <v>499</v>
      </c>
    </row>
    <row r="481" spans="1:12">
      <c r="A481">
        <v>7062849</v>
      </c>
      <c r="B481" t="s">
        <v>2172</v>
      </c>
      <c r="C481" t="s">
        <v>78</v>
      </c>
      <c r="D481" t="s">
        <v>79</v>
      </c>
      <c r="E481">
        <v>401596</v>
      </c>
      <c r="F481" t="s">
        <v>2206</v>
      </c>
      <c r="G481" s="16">
        <v>3200</v>
      </c>
      <c r="H481" s="16">
        <v>142240001</v>
      </c>
      <c r="I481" s="16">
        <v>113792000.8</v>
      </c>
      <c r="K481" s="29" t="str">
        <f t="shared" si="7"/>
        <v>Спир</v>
      </c>
      <c r="L481" s="29" t="s">
        <v>499</v>
      </c>
    </row>
    <row r="482" spans="1:12">
      <c r="A482">
        <v>7062162</v>
      </c>
      <c r="B482" t="s">
        <v>2172</v>
      </c>
      <c r="C482" t="s">
        <v>141</v>
      </c>
      <c r="D482" t="s">
        <v>142</v>
      </c>
      <c r="E482">
        <v>45285</v>
      </c>
      <c r="F482" t="s">
        <v>63</v>
      </c>
      <c r="G482" s="16">
        <v>100</v>
      </c>
      <c r="H482" s="16">
        <v>3556001</v>
      </c>
      <c r="I482" s="16">
        <v>35560010</v>
      </c>
      <c r="K482" s="29" t="str">
        <f t="shared" si="7"/>
        <v>Спир</v>
      </c>
      <c r="L482" s="29" t="s">
        <v>499</v>
      </c>
    </row>
    <row r="483" spans="1:12">
      <c r="A483">
        <v>7062161</v>
      </c>
      <c r="B483" t="s">
        <v>2172</v>
      </c>
      <c r="C483" t="s">
        <v>1598</v>
      </c>
      <c r="D483" t="s">
        <v>1599</v>
      </c>
      <c r="E483">
        <v>45285</v>
      </c>
      <c r="F483" t="s">
        <v>63</v>
      </c>
      <c r="G483" s="16">
        <v>10</v>
      </c>
      <c r="H483" s="16">
        <v>3556006</v>
      </c>
      <c r="I483" s="16">
        <v>3556006</v>
      </c>
      <c r="K483" s="29" t="str">
        <f t="shared" si="7"/>
        <v>Спир</v>
      </c>
      <c r="L483" s="29" t="s">
        <v>499</v>
      </c>
    </row>
    <row r="484" spans="1:12">
      <c r="A484">
        <v>7061579</v>
      </c>
      <c r="B484" t="s">
        <v>2173</v>
      </c>
      <c r="C484" t="s">
        <v>176</v>
      </c>
      <c r="D484" t="s">
        <v>177</v>
      </c>
      <c r="E484">
        <v>401597</v>
      </c>
      <c r="F484" t="s">
        <v>2207</v>
      </c>
      <c r="G484" s="16">
        <v>800</v>
      </c>
      <c r="H484" s="16">
        <v>142240005</v>
      </c>
      <c r="I484" s="16">
        <v>284480010</v>
      </c>
      <c r="K484" s="29" t="str">
        <f t="shared" si="7"/>
        <v>Спир</v>
      </c>
      <c r="L484" s="29" t="s">
        <v>499</v>
      </c>
    </row>
    <row r="485" spans="1:12">
      <c r="A485">
        <v>7061578</v>
      </c>
      <c r="B485" t="s">
        <v>2173</v>
      </c>
      <c r="C485" t="s">
        <v>1575</v>
      </c>
      <c r="D485" t="s">
        <v>1576</v>
      </c>
      <c r="E485">
        <v>401596</v>
      </c>
      <c r="F485" t="s">
        <v>2206</v>
      </c>
      <c r="G485" s="16">
        <v>3200</v>
      </c>
      <c r="H485" s="16">
        <v>142240000</v>
      </c>
      <c r="I485" s="16">
        <v>113792000</v>
      </c>
      <c r="K485" s="29" t="str">
        <f t="shared" si="7"/>
        <v>Спир</v>
      </c>
      <c r="L485" s="29" t="s">
        <v>499</v>
      </c>
    </row>
    <row r="486" spans="1:12">
      <c r="A486">
        <v>7061383</v>
      </c>
      <c r="B486" t="s">
        <v>2173</v>
      </c>
      <c r="C486" t="s">
        <v>117</v>
      </c>
      <c r="D486" t="s">
        <v>118</v>
      </c>
      <c r="E486">
        <v>45285</v>
      </c>
      <c r="F486" t="s">
        <v>63</v>
      </c>
      <c r="G486" s="16">
        <v>500</v>
      </c>
      <c r="H486" s="16">
        <v>3556000</v>
      </c>
      <c r="I486" s="16">
        <v>177800000</v>
      </c>
      <c r="K486" s="29" t="str">
        <f t="shared" si="7"/>
        <v>Спир</v>
      </c>
      <c r="L486" s="29" t="s">
        <v>499</v>
      </c>
    </row>
    <row r="487" spans="1:12">
      <c r="A487">
        <v>7061382</v>
      </c>
      <c r="B487" t="s">
        <v>2173</v>
      </c>
      <c r="C487" t="s">
        <v>1598</v>
      </c>
      <c r="D487" t="s">
        <v>1599</v>
      </c>
      <c r="E487">
        <v>45285</v>
      </c>
      <c r="F487" t="s">
        <v>63</v>
      </c>
      <c r="G487" s="16">
        <v>10</v>
      </c>
      <c r="H487" s="16">
        <v>3556006</v>
      </c>
      <c r="I487" s="16">
        <v>3556006</v>
      </c>
      <c r="K487" s="29" t="str">
        <f t="shared" si="7"/>
        <v>Спир</v>
      </c>
      <c r="L487" s="29" t="s">
        <v>499</v>
      </c>
    </row>
    <row r="488" spans="1:12">
      <c r="A488">
        <v>7060891</v>
      </c>
      <c r="B488" t="s">
        <v>2173</v>
      </c>
      <c r="C488" t="s">
        <v>103</v>
      </c>
      <c r="D488" t="s">
        <v>104</v>
      </c>
      <c r="E488">
        <v>401598</v>
      </c>
      <c r="F488" t="s">
        <v>2210</v>
      </c>
      <c r="G488" s="16">
        <v>1200</v>
      </c>
      <c r="H488" s="16">
        <v>143561601</v>
      </c>
      <c r="I488" s="16">
        <v>430684803</v>
      </c>
      <c r="K488" s="29" t="str">
        <f t="shared" si="7"/>
        <v>Спир</v>
      </c>
      <c r="L488" s="29" t="s">
        <v>499</v>
      </c>
    </row>
    <row r="489" spans="1:12">
      <c r="A489">
        <v>7060236</v>
      </c>
      <c r="B489" t="s">
        <v>2173</v>
      </c>
      <c r="C489" t="s">
        <v>1598</v>
      </c>
      <c r="D489" t="s">
        <v>1599</v>
      </c>
      <c r="E489">
        <v>45285</v>
      </c>
      <c r="F489" t="s">
        <v>63</v>
      </c>
      <c r="G489" s="16">
        <v>10</v>
      </c>
      <c r="H489" s="16">
        <v>3556000</v>
      </c>
      <c r="I489" s="16">
        <v>3556000</v>
      </c>
      <c r="K489" s="29" t="str">
        <f t="shared" si="7"/>
        <v>Спир</v>
      </c>
      <c r="L489" s="29" t="s">
        <v>499</v>
      </c>
    </row>
    <row r="490" spans="1:12">
      <c r="A490">
        <v>7060235</v>
      </c>
      <c r="B490" t="s">
        <v>2173</v>
      </c>
      <c r="C490" t="s">
        <v>204</v>
      </c>
      <c r="D490" t="s">
        <v>205</v>
      </c>
      <c r="E490">
        <v>45285</v>
      </c>
      <c r="F490" t="s">
        <v>63</v>
      </c>
      <c r="G490" s="16">
        <v>200</v>
      </c>
      <c r="H490" s="16">
        <v>3566000</v>
      </c>
      <c r="I490" s="16">
        <v>71320000</v>
      </c>
      <c r="K490" s="29" t="str">
        <f t="shared" si="7"/>
        <v>Спир</v>
      </c>
      <c r="L490" s="29" t="s">
        <v>499</v>
      </c>
    </row>
    <row r="491" spans="1:12">
      <c r="A491">
        <v>7059578</v>
      </c>
      <c r="B491" t="s">
        <v>2174</v>
      </c>
      <c r="C491" t="s">
        <v>103</v>
      </c>
      <c r="D491" t="s">
        <v>104</v>
      </c>
      <c r="E491">
        <v>401598</v>
      </c>
      <c r="F491" t="s">
        <v>2210</v>
      </c>
      <c r="G491" s="16">
        <v>2000</v>
      </c>
      <c r="H491" s="16">
        <v>143561600</v>
      </c>
      <c r="I491" s="16">
        <v>717808000</v>
      </c>
      <c r="K491" s="29" t="str">
        <f t="shared" si="7"/>
        <v>Спир</v>
      </c>
      <c r="L491" s="29" t="s">
        <v>499</v>
      </c>
    </row>
    <row r="492" spans="1:12">
      <c r="A492">
        <v>7059577</v>
      </c>
      <c r="B492" t="s">
        <v>2174</v>
      </c>
      <c r="C492" t="s">
        <v>198</v>
      </c>
      <c r="D492" t="s">
        <v>199</v>
      </c>
      <c r="E492">
        <v>401596</v>
      </c>
      <c r="F492" t="s">
        <v>2206</v>
      </c>
      <c r="G492" s="16">
        <v>18000</v>
      </c>
      <c r="H492" s="16">
        <v>142240000</v>
      </c>
      <c r="I492" s="16">
        <v>640080000</v>
      </c>
      <c r="K492" s="29" t="str">
        <f t="shared" si="7"/>
        <v>Спир</v>
      </c>
      <c r="L492" s="29" t="s">
        <v>499</v>
      </c>
    </row>
    <row r="493" spans="1:12">
      <c r="A493">
        <v>7057981</v>
      </c>
      <c r="B493" t="s">
        <v>2174</v>
      </c>
      <c r="C493" t="s">
        <v>1598</v>
      </c>
      <c r="D493" t="s">
        <v>1599</v>
      </c>
      <c r="E493">
        <v>45285</v>
      </c>
      <c r="F493" t="s">
        <v>63</v>
      </c>
      <c r="G493" s="16">
        <v>10</v>
      </c>
      <c r="H493" s="16">
        <v>3556006</v>
      </c>
      <c r="I493" s="16">
        <v>3556006</v>
      </c>
      <c r="K493" s="29" t="str">
        <f t="shared" si="7"/>
        <v>Спир</v>
      </c>
      <c r="L493" s="29" t="s">
        <v>499</v>
      </c>
    </row>
    <row r="494" spans="1:12">
      <c r="A494">
        <v>7057274</v>
      </c>
      <c r="B494" t="s">
        <v>2175</v>
      </c>
      <c r="C494" t="s">
        <v>80</v>
      </c>
      <c r="D494" t="s">
        <v>81</v>
      </c>
      <c r="E494">
        <v>401596</v>
      </c>
      <c r="F494" t="s">
        <v>2206</v>
      </c>
      <c r="G494" s="16">
        <v>1600</v>
      </c>
      <c r="H494" s="16">
        <v>142240000</v>
      </c>
      <c r="I494" s="16">
        <v>56896000</v>
      </c>
      <c r="K494" s="29" t="str">
        <f t="shared" si="7"/>
        <v>Спир</v>
      </c>
      <c r="L494" s="29" t="s">
        <v>499</v>
      </c>
    </row>
    <row r="495" spans="1:12">
      <c r="A495">
        <v>7055723</v>
      </c>
      <c r="B495" t="s">
        <v>2175</v>
      </c>
      <c r="C495" t="s">
        <v>1568</v>
      </c>
      <c r="D495" t="s">
        <v>1569</v>
      </c>
      <c r="E495">
        <v>45285</v>
      </c>
      <c r="F495" t="s">
        <v>63</v>
      </c>
      <c r="G495" s="16">
        <v>60</v>
      </c>
      <c r="H495" s="16">
        <v>3556001</v>
      </c>
      <c r="I495" s="16">
        <v>21336006</v>
      </c>
      <c r="K495" s="29" t="str">
        <f t="shared" si="7"/>
        <v>Спир</v>
      </c>
      <c r="L495" s="29" t="s">
        <v>499</v>
      </c>
    </row>
    <row r="496" spans="1:12">
      <c r="A496">
        <v>7054512</v>
      </c>
      <c r="B496" t="s">
        <v>2176</v>
      </c>
      <c r="C496" t="s">
        <v>2203</v>
      </c>
      <c r="D496" t="s">
        <v>2220</v>
      </c>
      <c r="E496">
        <v>45285</v>
      </c>
      <c r="F496" t="s">
        <v>63</v>
      </c>
      <c r="G496" s="16">
        <v>10</v>
      </c>
      <c r="H496" s="16">
        <v>3556001</v>
      </c>
      <c r="I496" s="16">
        <v>3556001</v>
      </c>
      <c r="K496" s="29" t="str">
        <f t="shared" si="7"/>
        <v>Спир</v>
      </c>
      <c r="L496" s="29" t="s">
        <v>499</v>
      </c>
    </row>
    <row r="497" spans="1:12">
      <c r="A497">
        <v>7053124</v>
      </c>
      <c r="B497" t="s">
        <v>2176</v>
      </c>
      <c r="C497" t="s">
        <v>204</v>
      </c>
      <c r="D497" t="s">
        <v>205</v>
      </c>
      <c r="E497">
        <v>45285</v>
      </c>
      <c r="F497" t="s">
        <v>63</v>
      </c>
      <c r="G497" s="16">
        <v>200</v>
      </c>
      <c r="H497" s="16">
        <v>3556000</v>
      </c>
      <c r="I497" s="16">
        <v>71120000</v>
      </c>
      <c r="K497" s="29" t="str">
        <f t="shared" si="7"/>
        <v>Спир</v>
      </c>
      <c r="L497" s="29" t="s">
        <v>499</v>
      </c>
    </row>
    <row r="498" spans="1:12">
      <c r="A498">
        <v>7053123</v>
      </c>
      <c r="B498" t="s">
        <v>2176</v>
      </c>
      <c r="C498" t="s">
        <v>1589</v>
      </c>
      <c r="D498" t="s">
        <v>1590</v>
      </c>
      <c r="E498">
        <v>45285</v>
      </c>
      <c r="F498" t="s">
        <v>63</v>
      </c>
      <c r="G498" s="16">
        <v>100</v>
      </c>
      <c r="H498" s="16">
        <v>3556001</v>
      </c>
      <c r="I498" s="16">
        <v>35560010</v>
      </c>
      <c r="K498" s="29" t="str">
        <f t="shared" si="7"/>
        <v>Спир</v>
      </c>
      <c r="L498" s="29" t="s">
        <v>499</v>
      </c>
    </row>
    <row r="499" spans="1:12">
      <c r="A499">
        <v>7050652</v>
      </c>
      <c r="B499" t="s">
        <v>2177</v>
      </c>
      <c r="C499" t="s">
        <v>1589</v>
      </c>
      <c r="D499" t="s">
        <v>1590</v>
      </c>
      <c r="E499">
        <v>45285</v>
      </c>
      <c r="F499" t="s">
        <v>63</v>
      </c>
      <c r="G499" s="16">
        <v>900</v>
      </c>
      <c r="H499" s="16">
        <v>3556001</v>
      </c>
      <c r="I499" s="16">
        <v>320040090</v>
      </c>
      <c r="K499" s="29" t="str">
        <f t="shared" si="7"/>
        <v>Спир</v>
      </c>
      <c r="L499" s="29" t="s">
        <v>499</v>
      </c>
    </row>
    <row r="500" spans="1:12">
      <c r="A500">
        <v>7049869</v>
      </c>
      <c r="B500" t="s">
        <v>2178</v>
      </c>
      <c r="C500" t="s">
        <v>67</v>
      </c>
      <c r="D500" t="s">
        <v>68</v>
      </c>
      <c r="E500">
        <v>401599</v>
      </c>
      <c r="F500" t="s">
        <v>2208</v>
      </c>
      <c r="G500" s="16">
        <v>3200</v>
      </c>
      <c r="H500" s="16">
        <v>143561601</v>
      </c>
      <c r="I500" s="16">
        <v>114849280.8</v>
      </c>
      <c r="K500" s="29" t="str">
        <f t="shared" si="7"/>
        <v>Спир</v>
      </c>
      <c r="L500" s="29" t="s">
        <v>499</v>
      </c>
    </row>
    <row r="501" spans="1:12">
      <c r="A501">
        <v>7049063</v>
      </c>
      <c r="B501" t="s">
        <v>2178</v>
      </c>
      <c r="C501" t="s">
        <v>87</v>
      </c>
      <c r="D501" t="s">
        <v>88</v>
      </c>
      <c r="E501">
        <v>401596</v>
      </c>
      <c r="F501" t="s">
        <v>2206</v>
      </c>
      <c r="G501" s="16">
        <v>12800</v>
      </c>
      <c r="H501" s="16">
        <v>142240000</v>
      </c>
      <c r="I501" s="16">
        <v>455168000</v>
      </c>
      <c r="K501" s="29" t="str">
        <f t="shared" si="7"/>
        <v>Спир</v>
      </c>
      <c r="L501" s="29" t="s">
        <v>499</v>
      </c>
    </row>
    <row r="502" spans="1:12">
      <c r="A502">
        <v>7048380</v>
      </c>
      <c r="B502" t="s">
        <v>2178</v>
      </c>
      <c r="C502" t="s">
        <v>305</v>
      </c>
      <c r="D502" t="s">
        <v>312</v>
      </c>
      <c r="E502">
        <v>45433</v>
      </c>
      <c r="F502" t="s">
        <v>64</v>
      </c>
      <c r="G502" s="16">
        <v>200</v>
      </c>
      <c r="H502" s="16">
        <v>4491200</v>
      </c>
      <c r="I502" s="16">
        <v>89824000</v>
      </c>
      <c r="K502" s="29" t="str">
        <f t="shared" si="7"/>
        <v>Спир</v>
      </c>
      <c r="L502" s="29" t="s">
        <v>499</v>
      </c>
    </row>
    <row r="503" spans="1:12">
      <c r="A503">
        <v>7046550</v>
      </c>
      <c r="B503" t="s">
        <v>2179</v>
      </c>
      <c r="C503" t="s">
        <v>108</v>
      </c>
      <c r="D503" t="s">
        <v>109</v>
      </c>
      <c r="E503">
        <v>401599</v>
      </c>
      <c r="F503" t="s">
        <v>2208</v>
      </c>
      <c r="G503" s="16">
        <v>3200</v>
      </c>
      <c r="H503" s="16">
        <v>143561600</v>
      </c>
      <c r="I503" s="16">
        <v>114849280</v>
      </c>
      <c r="K503" s="29" t="str">
        <f t="shared" si="7"/>
        <v>Спир</v>
      </c>
      <c r="L503" s="29" t="s">
        <v>499</v>
      </c>
    </row>
    <row r="504" spans="1:12">
      <c r="A504">
        <v>7046549</v>
      </c>
      <c r="B504" t="s">
        <v>2179</v>
      </c>
      <c r="C504" t="s">
        <v>108</v>
      </c>
      <c r="D504" t="s">
        <v>109</v>
      </c>
      <c r="E504">
        <v>401599</v>
      </c>
      <c r="F504" t="s">
        <v>2208</v>
      </c>
      <c r="G504" s="16">
        <v>3200</v>
      </c>
      <c r="H504" s="16">
        <v>143561600</v>
      </c>
      <c r="I504" s="16">
        <v>114849280</v>
      </c>
      <c r="K504" s="29" t="str">
        <f t="shared" si="7"/>
        <v>Спир</v>
      </c>
      <c r="L504" s="29" t="s">
        <v>499</v>
      </c>
    </row>
    <row r="505" spans="1:12">
      <c r="A505">
        <v>7046548</v>
      </c>
      <c r="B505" t="s">
        <v>2179</v>
      </c>
      <c r="C505" t="s">
        <v>108</v>
      </c>
      <c r="D505" t="s">
        <v>109</v>
      </c>
      <c r="E505">
        <v>401599</v>
      </c>
      <c r="F505" t="s">
        <v>2208</v>
      </c>
      <c r="G505" s="16">
        <v>3200</v>
      </c>
      <c r="H505" s="16">
        <v>143561600</v>
      </c>
      <c r="I505" s="16">
        <v>114849280</v>
      </c>
      <c r="K505" s="29" t="str">
        <f t="shared" si="7"/>
        <v>Спир</v>
      </c>
      <c r="L505" s="29" t="s">
        <v>499</v>
      </c>
    </row>
    <row r="506" spans="1:12">
      <c r="A506">
        <v>7046547</v>
      </c>
      <c r="B506" t="s">
        <v>2179</v>
      </c>
      <c r="C506" t="s">
        <v>108</v>
      </c>
      <c r="D506" t="s">
        <v>109</v>
      </c>
      <c r="E506">
        <v>401599</v>
      </c>
      <c r="F506" t="s">
        <v>2208</v>
      </c>
      <c r="G506" s="16">
        <v>3200</v>
      </c>
      <c r="H506" s="16">
        <v>143561600</v>
      </c>
      <c r="I506" s="16">
        <v>114849280</v>
      </c>
      <c r="K506" s="29" t="str">
        <f t="shared" si="7"/>
        <v>Спир</v>
      </c>
      <c r="L506" s="29" t="s">
        <v>499</v>
      </c>
    </row>
    <row r="507" spans="1:12">
      <c r="A507">
        <v>7045872</v>
      </c>
      <c r="B507" t="s">
        <v>2179</v>
      </c>
      <c r="C507" t="s">
        <v>82</v>
      </c>
      <c r="D507" t="s">
        <v>83</v>
      </c>
      <c r="E507">
        <v>45285</v>
      </c>
      <c r="F507" t="s">
        <v>63</v>
      </c>
      <c r="G507" s="16">
        <v>600</v>
      </c>
      <c r="H507" s="16">
        <v>3556000</v>
      </c>
      <c r="I507" s="16">
        <v>213360000</v>
      </c>
      <c r="K507" s="29" t="str">
        <f t="shared" si="7"/>
        <v>Спир</v>
      </c>
      <c r="L507" s="29" t="s">
        <v>499</v>
      </c>
    </row>
    <row r="508" spans="1:12">
      <c r="A508">
        <v>7044092</v>
      </c>
      <c r="B508" t="s">
        <v>2180</v>
      </c>
      <c r="C508" t="s">
        <v>198</v>
      </c>
      <c r="D508" t="s">
        <v>199</v>
      </c>
      <c r="E508">
        <v>401596</v>
      </c>
      <c r="F508" t="s">
        <v>2206</v>
      </c>
      <c r="G508" s="16">
        <v>6000</v>
      </c>
      <c r="H508" s="16">
        <v>142240000</v>
      </c>
      <c r="I508" s="16">
        <v>213360000</v>
      </c>
      <c r="K508" s="29" t="str">
        <f t="shared" si="7"/>
        <v>Спир</v>
      </c>
      <c r="L508" s="29" t="s">
        <v>499</v>
      </c>
    </row>
    <row r="509" spans="1:12">
      <c r="A509">
        <v>7044091</v>
      </c>
      <c r="B509" t="s">
        <v>2180</v>
      </c>
      <c r="C509" t="s">
        <v>80</v>
      </c>
      <c r="D509" t="s">
        <v>81</v>
      </c>
      <c r="E509">
        <v>401596</v>
      </c>
      <c r="F509" t="s">
        <v>2206</v>
      </c>
      <c r="G509" s="16">
        <v>1600</v>
      </c>
      <c r="H509" s="16">
        <v>142240001</v>
      </c>
      <c r="I509" s="16">
        <v>56896000.399999999</v>
      </c>
      <c r="K509" s="29" t="str">
        <f t="shared" si="7"/>
        <v>Спир</v>
      </c>
      <c r="L509" s="29" t="s">
        <v>499</v>
      </c>
    </row>
    <row r="510" spans="1:12">
      <c r="A510">
        <v>7043380</v>
      </c>
      <c r="B510" t="s">
        <v>2180</v>
      </c>
      <c r="C510" t="s">
        <v>325</v>
      </c>
      <c r="D510" t="s">
        <v>269</v>
      </c>
      <c r="E510">
        <v>45285</v>
      </c>
      <c r="F510" t="s">
        <v>63</v>
      </c>
      <c r="G510" s="16">
        <v>50</v>
      </c>
      <c r="H510" s="16">
        <v>3556000</v>
      </c>
      <c r="I510" s="16">
        <v>17780000</v>
      </c>
      <c r="K510" s="29" t="str">
        <f t="shared" si="7"/>
        <v>Спир</v>
      </c>
      <c r="L510" s="29" t="s">
        <v>499</v>
      </c>
    </row>
    <row r="511" spans="1:12">
      <c r="A511">
        <v>7043379</v>
      </c>
      <c r="B511" t="s">
        <v>2180</v>
      </c>
      <c r="C511" t="s">
        <v>204</v>
      </c>
      <c r="D511" t="s">
        <v>205</v>
      </c>
      <c r="E511">
        <v>45285</v>
      </c>
      <c r="F511" t="s">
        <v>63</v>
      </c>
      <c r="G511" s="16">
        <v>200</v>
      </c>
      <c r="H511" s="16">
        <v>3556000</v>
      </c>
      <c r="I511" s="16">
        <v>71120000</v>
      </c>
      <c r="K511" s="29" t="str">
        <f t="shared" si="7"/>
        <v>Спир</v>
      </c>
      <c r="L511" s="29" t="s">
        <v>499</v>
      </c>
    </row>
    <row r="512" spans="1:12">
      <c r="A512">
        <v>7042445</v>
      </c>
      <c r="B512" t="s">
        <v>2181</v>
      </c>
      <c r="C512" t="s">
        <v>2204</v>
      </c>
      <c r="D512" t="s">
        <v>2221</v>
      </c>
      <c r="E512">
        <v>401596</v>
      </c>
      <c r="F512" t="s">
        <v>2206</v>
      </c>
      <c r="G512" s="16">
        <v>3200</v>
      </c>
      <c r="H512" s="16">
        <v>142240000</v>
      </c>
      <c r="I512" s="16">
        <v>113792000</v>
      </c>
      <c r="K512" s="29" t="str">
        <f t="shared" si="7"/>
        <v>Спир</v>
      </c>
      <c r="L512" s="29" t="s">
        <v>499</v>
      </c>
    </row>
    <row r="513" spans="1:12">
      <c r="A513">
        <v>7042195</v>
      </c>
      <c r="B513" t="s">
        <v>2181</v>
      </c>
      <c r="C513" t="s">
        <v>113</v>
      </c>
      <c r="D513" t="s">
        <v>114</v>
      </c>
      <c r="E513">
        <v>45433</v>
      </c>
      <c r="F513" t="s">
        <v>64</v>
      </c>
      <c r="G513" s="16">
        <v>100</v>
      </c>
      <c r="H513" s="16">
        <v>4491200</v>
      </c>
      <c r="I513" s="16">
        <v>44912000</v>
      </c>
      <c r="K513" s="29" t="str">
        <f t="shared" si="7"/>
        <v>Спир</v>
      </c>
      <c r="L513" s="29" t="s">
        <v>499</v>
      </c>
    </row>
    <row r="514" spans="1:12">
      <c r="A514">
        <v>7042174</v>
      </c>
      <c r="B514" t="s">
        <v>2181</v>
      </c>
      <c r="C514" t="s">
        <v>323</v>
      </c>
      <c r="D514" t="s">
        <v>324</v>
      </c>
      <c r="E514">
        <v>45285</v>
      </c>
      <c r="F514" t="s">
        <v>63</v>
      </c>
      <c r="G514" s="16">
        <v>100</v>
      </c>
      <c r="H514" s="16">
        <v>3556000</v>
      </c>
      <c r="I514" s="16">
        <v>35560000</v>
      </c>
      <c r="K514" s="29" t="str">
        <f t="shared" si="7"/>
        <v>Спир</v>
      </c>
      <c r="L514" s="29" t="s">
        <v>499</v>
      </c>
    </row>
    <row r="515" spans="1:12">
      <c r="A515">
        <v>7040706</v>
      </c>
      <c r="B515" t="s">
        <v>2181</v>
      </c>
      <c r="C515" t="s">
        <v>1582</v>
      </c>
      <c r="D515" t="s">
        <v>1583</v>
      </c>
      <c r="E515">
        <v>45285</v>
      </c>
      <c r="F515" t="s">
        <v>63</v>
      </c>
      <c r="G515" s="16">
        <v>200</v>
      </c>
      <c r="H515" s="16">
        <v>3556005</v>
      </c>
      <c r="I515" s="16">
        <v>71120100</v>
      </c>
      <c r="K515" s="29" t="str">
        <f t="shared" si="7"/>
        <v>Спир</v>
      </c>
      <c r="L515" s="29" t="s">
        <v>499</v>
      </c>
    </row>
    <row r="516" spans="1:12">
      <c r="A516">
        <v>7039568</v>
      </c>
      <c r="B516" t="s">
        <v>2182</v>
      </c>
      <c r="C516" t="s">
        <v>127</v>
      </c>
      <c r="D516" t="s">
        <v>128</v>
      </c>
      <c r="E516">
        <v>45433</v>
      </c>
      <c r="F516" t="s">
        <v>64</v>
      </c>
      <c r="G516" s="16">
        <v>100</v>
      </c>
      <c r="H516" s="16">
        <v>4491200</v>
      </c>
      <c r="I516" s="16">
        <v>44912000</v>
      </c>
      <c r="K516" s="29" t="str">
        <f t="shared" si="7"/>
        <v>Спир</v>
      </c>
      <c r="L516" s="29" t="s">
        <v>499</v>
      </c>
    </row>
    <row r="517" spans="1:12">
      <c r="A517">
        <v>7039553</v>
      </c>
      <c r="B517" t="s">
        <v>2182</v>
      </c>
      <c r="C517" t="s">
        <v>91</v>
      </c>
      <c r="D517" t="s">
        <v>92</v>
      </c>
      <c r="E517">
        <v>45285</v>
      </c>
      <c r="F517" t="s">
        <v>63</v>
      </c>
      <c r="G517" s="16">
        <v>250</v>
      </c>
      <c r="H517" s="16">
        <v>3565510</v>
      </c>
      <c r="I517" s="16">
        <v>89137750</v>
      </c>
      <c r="K517" s="29" t="str">
        <f t="shared" ref="K517:K580" si="8">LEFT(F517,4)</f>
        <v>Спир</v>
      </c>
      <c r="L517" s="29" t="s">
        <v>499</v>
      </c>
    </row>
    <row r="518" spans="1:12">
      <c r="A518">
        <v>7038922</v>
      </c>
      <c r="B518" t="s">
        <v>2182</v>
      </c>
      <c r="C518" t="s">
        <v>176</v>
      </c>
      <c r="D518" t="s">
        <v>177</v>
      </c>
      <c r="E518">
        <v>401597</v>
      </c>
      <c r="F518" t="s">
        <v>2207</v>
      </c>
      <c r="G518" s="16">
        <v>800</v>
      </c>
      <c r="H518" s="16">
        <v>142240005</v>
      </c>
      <c r="I518" s="16">
        <v>284480010</v>
      </c>
      <c r="K518" s="29" t="str">
        <f t="shared" si="8"/>
        <v>Спир</v>
      </c>
      <c r="L518" s="29" t="s">
        <v>499</v>
      </c>
    </row>
    <row r="519" spans="1:12">
      <c r="A519">
        <v>7038921</v>
      </c>
      <c r="B519" t="s">
        <v>2182</v>
      </c>
      <c r="C519" t="s">
        <v>198</v>
      </c>
      <c r="D519" t="s">
        <v>199</v>
      </c>
      <c r="E519">
        <v>401596</v>
      </c>
      <c r="F519" t="s">
        <v>2206</v>
      </c>
      <c r="G519" s="16">
        <v>6000</v>
      </c>
      <c r="H519" s="16">
        <v>142240000</v>
      </c>
      <c r="I519" s="16">
        <v>213360000</v>
      </c>
      <c r="K519" s="29" t="str">
        <f t="shared" si="8"/>
        <v>Спир</v>
      </c>
      <c r="L519" s="29" t="s">
        <v>499</v>
      </c>
    </row>
    <row r="520" spans="1:12">
      <c r="A520">
        <v>7038177</v>
      </c>
      <c r="B520" t="s">
        <v>2182</v>
      </c>
      <c r="C520" t="s">
        <v>89</v>
      </c>
      <c r="D520" t="s">
        <v>90</v>
      </c>
      <c r="E520">
        <v>45285</v>
      </c>
      <c r="F520" t="s">
        <v>63</v>
      </c>
      <c r="G520" s="16">
        <v>100</v>
      </c>
      <c r="H520" s="16">
        <v>3556000</v>
      </c>
      <c r="I520" s="16">
        <v>35560000</v>
      </c>
      <c r="K520" s="29" t="str">
        <f t="shared" si="8"/>
        <v>Спир</v>
      </c>
      <c r="L520" s="29" t="s">
        <v>499</v>
      </c>
    </row>
    <row r="521" spans="1:12">
      <c r="A521">
        <v>7037128</v>
      </c>
      <c r="B521" t="s">
        <v>2183</v>
      </c>
      <c r="C521" t="s">
        <v>202</v>
      </c>
      <c r="D521" t="s">
        <v>203</v>
      </c>
      <c r="E521">
        <v>45433</v>
      </c>
      <c r="F521" t="s">
        <v>64</v>
      </c>
      <c r="G521" s="16">
        <v>30</v>
      </c>
      <c r="H521" s="16">
        <v>4491200</v>
      </c>
      <c r="I521" s="16">
        <v>13473600</v>
      </c>
      <c r="K521" s="29" t="str">
        <f t="shared" si="8"/>
        <v>Спир</v>
      </c>
      <c r="L521" s="29" t="s">
        <v>499</v>
      </c>
    </row>
    <row r="522" spans="1:12">
      <c r="A522">
        <v>7037107</v>
      </c>
      <c r="B522" t="s">
        <v>2183</v>
      </c>
      <c r="C522" t="s">
        <v>1568</v>
      </c>
      <c r="D522" t="s">
        <v>1569</v>
      </c>
      <c r="E522">
        <v>45285</v>
      </c>
      <c r="F522" t="s">
        <v>63</v>
      </c>
      <c r="G522" s="16">
        <v>60</v>
      </c>
      <c r="H522" s="16">
        <v>3556001</v>
      </c>
      <c r="I522" s="16">
        <v>21336006</v>
      </c>
      <c r="K522" s="29" t="str">
        <f t="shared" si="8"/>
        <v>Спир</v>
      </c>
      <c r="L522" s="29" t="s">
        <v>499</v>
      </c>
    </row>
    <row r="523" spans="1:12">
      <c r="A523">
        <v>7035768</v>
      </c>
      <c r="B523" t="s">
        <v>2183</v>
      </c>
      <c r="C523" t="s">
        <v>76</v>
      </c>
      <c r="D523" t="s">
        <v>77</v>
      </c>
      <c r="E523">
        <v>45285</v>
      </c>
      <c r="F523" t="s">
        <v>63</v>
      </c>
      <c r="G523" s="16">
        <v>50</v>
      </c>
      <c r="H523" s="16">
        <v>3556000</v>
      </c>
      <c r="I523" s="16">
        <v>17780000</v>
      </c>
      <c r="K523" s="29" t="str">
        <f t="shared" si="8"/>
        <v>Спир</v>
      </c>
      <c r="L523" s="29" t="s">
        <v>499</v>
      </c>
    </row>
    <row r="524" spans="1:12">
      <c r="A524">
        <v>7034534</v>
      </c>
      <c r="B524" t="s">
        <v>2184</v>
      </c>
      <c r="C524" t="s">
        <v>204</v>
      </c>
      <c r="D524" t="s">
        <v>205</v>
      </c>
      <c r="E524">
        <v>45285</v>
      </c>
      <c r="F524" t="s">
        <v>63</v>
      </c>
      <c r="G524" s="16">
        <v>200</v>
      </c>
      <c r="H524" s="16">
        <v>3556000</v>
      </c>
      <c r="I524" s="16">
        <v>71120000</v>
      </c>
      <c r="K524" s="29" t="str">
        <f t="shared" si="8"/>
        <v>Спир</v>
      </c>
      <c r="L524" s="29" t="s">
        <v>499</v>
      </c>
    </row>
    <row r="525" spans="1:12">
      <c r="A525">
        <v>7032057</v>
      </c>
      <c r="B525" t="s">
        <v>2185</v>
      </c>
      <c r="C525" t="s">
        <v>198</v>
      </c>
      <c r="D525" t="s">
        <v>199</v>
      </c>
      <c r="E525">
        <v>401596</v>
      </c>
      <c r="F525" t="s">
        <v>2206</v>
      </c>
      <c r="G525" s="16">
        <v>6000</v>
      </c>
      <c r="H525" s="16">
        <v>142240000</v>
      </c>
      <c r="I525" s="16">
        <v>213360000</v>
      </c>
      <c r="K525" s="29" t="str">
        <f t="shared" si="8"/>
        <v>Спир</v>
      </c>
      <c r="L525" s="29" t="s">
        <v>499</v>
      </c>
    </row>
    <row r="526" spans="1:12">
      <c r="A526">
        <v>7031825</v>
      </c>
      <c r="B526" t="s">
        <v>2185</v>
      </c>
      <c r="C526" t="s">
        <v>202</v>
      </c>
      <c r="D526" t="s">
        <v>203</v>
      </c>
      <c r="E526">
        <v>45433</v>
      </c>
      <c r="F526" t="s">
        <v>64</v>
      </c>
      <c r="G526" s="16">
        <v>40</v>
      </c>
      <c r="H526" s="16">
        <v>4491200</v>
      </c>
      <c r="I526" s="16">
        <v>17964800</v>
      </c>
      <c r="K526" s="29" t="str">
        <f t="shared" si="8"/>
        <v>Спир</v>
      </c>
      <c r="L526" s="29" t="s">
        <v>499</v>
      </c>
    </row>
    <row r="527" spans="1:12">
      <c r="A527">
        <v>7031824</v>
      </c>
      <c r="B527" t="s">
        <v>2185</v>
      </c>
      <c r="C527" t="s">
        <v>1671</v>
      </c>
      <c r="D527" t="s">
        <v>1672</v>
      </c>
      <c r="E527">
        <v>45433</v>
      </c>
      <c r="F527" t="s">
        <v>64</v>
      </c>
      <c r="G527" s="16">
        <v>30</v>
      </c>
      <c r="H527" s="16">
        <v>4491200</v>
      </c>
      <c r="I527" s="16">
        <v>13473600</v>
      </c>
      <c r="K527" s="29" t="str">
        <f t="shared" si="8"/>
        <v>Спир</v>
      </c>
      <c r="L527" s="29" t="s">
        <v>499</v>
      </c>
    </row>
    <row r="528" spans="1:12">
      <c r="A528">
        <v>7031806</v>
      </c>
      <c r="B528" t="s">
        <v>2185</v>
      </c>
      <c r="C528" t="s">
        <v>117</v>
      </c>
      <c r="D528" t="s">
        <v>118</v>
      </c>
      <c r="E528">
        <v>45285</v>
      </c>
      <c r="F528" t="s">
        <v>63</v>
      </c>
      <c r="G528" s="16">
        <v>500</v>
      </c>
      <c r="H528" s="16">
        <v>3556000</v>
      </c>
      <c r="I528" s="16">
        <v>177800000</v>
      </c>
      <c r="K528" s="29" t="str">
        <f t="shared" si="8"/>
        <v>Спир</v>
      </c>
      <c r="L528" s="29" t="s">
        <v>499</v>
      </c>
    </row>
    <row r="529" spans="1:12">
      <c r="A529">
        <v>7031805</v>
      </c>
      <c r="B529" t="s">
        <v>2185</v>
      </c>
      <c r="C529" t="s">
        <v>95</v>
      </c>
      <c r="D529" t="s">
        <v>96</v>
      </c>
      <c r="E529">
        <v>45285</v>
      </c>
      <c r="F529" t="s">
        <v>63</v>
      </c>
      <c r="G529" s="16">
        <v>300</v>
      </c>
      <c r="H529" s="16">
        <v>3556000</v>
      </c>
      <c r="I529" s="16">
        <v>106680000</v>
      </c>
      <c r="K529" s="29" t="str">
        <f t="shared" si="8"/>
        <v>Спир</v>
      </c>
      <c r="L529" s="29" t="s">
        <v>499</v>
      </c>
    </row>
    <row r="530" spans="1:12">
      <c r="A530">
        <v>7026078</v>
      </c>
      <c r="B530" t="s">
        <v>2186</v>
      </c>
      <c r="C530" t="s">
        <v>108</v>
      </c>
      <c r="D530" t="s">
        <v>109</v>
      </c>
      <c r="E530">
        <v>401598</v>
      </c>
      <c r="F530" t="s">
        <v>2210</v>
      </c>
      <c r="G530" s="16">
        <v>3200</v>
      </c>
      <c r="H530" s="16">
        <v>143561600</v>
      </c>
      <c r="I530" s="16">
        <v>1148492800</v>
      </c>
      <c r="K530" s="29" t="str">
        <f t="shared" si="8"/>
        <v>Спир</v>
      </c>
      <c r="L530" s="29" t="s">
        <v>499</v>
      </c>
    </row>
    <row r="531" spans="1:12">
      <c r="A531">
        <v>7026077</v>
      </c>
      <c r="B531" t="s">
        <v>2186</v>
      </c>
      <c r="C531" t="s">
        <v>108</v>
      </c>
      <c r="D531" t="s">
        <v>109</v>
      </c>
      <c r="E531">
        <v>401598</v>
      </c>
      <c r="F531" t="s">
        <v>2210</v>
      </c>
      <c r="G531" s="16">
        <v>3200</v>
      </c>
      <c r="H531" s="16">
        <v>143561600</v>
      </c>
      <c r="I531" s="16">
        <v>1148492800</v>
      </c>
      <c r="K531" s="29" t="str">
        <f t="shared" si="8"/>
        <v>Спир</v>
      </c>
      <c r="L531" s="29" t="s">
        <v>499</v>
      </c>
    </row>
    <row r="532" spans="1:12">
      <c r="A532">
        <v>7024887</v>
      </c>
      <c r="B532" t="s">
        <v>2186</v>
      </c>
      <c r="C532" t="s">
        <v>108</v>
      </c>
      <c r="D532" t="s">
        <v>109</v>
      </c>
      <c r="E532">
        <v>401596</v>
      </c>
      <c r="F532" t="s">
        <v>2206</v>
      </c>
      <c r="G532" s="16">
        <v>3200</v>
      </c>
      <c r="H532" s="16">
        <v>142240000</v>
      </c>
      <c r="I532" s="16">
        <v>113792000</v>
      </c>
      <c r="K532" s="29" t="str">
        <f t="shared" si="8"/>
        <v>Спир</v>
      </c>
      <c r="L532" s="29" t="s">
        <v>499</v>
      </c>
    </row>
    <row r="533" spans="1:12">
      <c r="A533">
        <v>7024886</v>
      </c>
      <c r="B533" t="s">
        <v>2186</v>
      </c>
      <c r="C533" t="s">
        <v>108</v>
      </c>
      <c r="D533" t="s">
        <v>109</v>
      </c>
      <c r="E533">
        <v>401596</v>
      </c>
      <c r="F533" t="s">
        <v>2206</v>
      </c>
      <c r="G533" s="16">
        <v>3200</v>
      </c>
      <c r="H533" s="16">
        <v>142240000</v>
      </c>
      <c r="I533" s="16">
        <v>113792000</v>
      </c>
      <c r="K533" s="29" t="str">
        <f t="shared" si="8"/>
        <v>Спир</v>
      </c>
      <c r="L533" s="29" t="s">
        <v>499</v>
      </c>
    </row>
    <row r="534" spans="1:12">
      <c r="A534">
        <v>7024153</v>
      </c>
      <c r="B534" t="s">
        <v>2186</v>
      </c>
      <c r="C534" t="s">
        <v>1582</v>
      </c>
      <c r="D534" t="s">
        <v>1583</v>
      </c>
      <c r="E534">
        <v>45285</v>
      </c>
      <c r="F534" t="s">
        <v>63</v>
      </c>
      <c r="G534" s="16">
        <v>200</v>
      </c>
      <c r="H534" s="16">
        <v>3556005</v>
      </c>
      <c r="I534" s="16">
        <v>71120100</v>
      </c>
      <c r="K534" s="29" t="str">
        <f t="shared" si="8"/>
        <v>Спир</v>
      </c>
      <c r="L534" s="29" t="s">
        <v>499</v>
      </c>
    </row>
    <row r="535" spans="1:12">
      <c r="A535">
        <v>7024152</v>
      </c>
      <c r="B535" t="s">
        <v>2186</v>
      </c>
      <c r="C535" t="s">
        <v>253</v>
      </c>
      <c r="D535" t="s">
        <v>254</v>
      </c>
      <c r="E535">
        <v>45285</v>
      </c>
      <c r="F535" t="s">
        <v>63</v>
      </c>
      <c r="G535" s="16">
        <v>300</v>
      </c>
      <c r="H535" s="16">
        <v>3556100</v>
      </c>
      <c r="I535" s="16">
        <v>106683000</v>
      </c>
      <c r="K535" s="29" t="str">
        <f t="shared" si="8"/>
        <v>Спир</v>
      </c>
      <c r="L535" s="29" t="s">
        <v>499</v>
      </c>
    </row>
    <row r="536" spans="1:12">
      <c r="A536">
        <v>7022093</v>
      </c>
      <c r="B536" t="s">
        <v>2187</v>
      </c>
      <c r="C536" t="s">
        <v>425</v>
      </c>
      <c r="D536" t="s">
        <v>426</v>
      </c>
      <c r="E536">
        <v>401597</v>
      </c>
      <c r="F536" t="s">
        <v>2207</v>
      </c>
      <c r="G536" s="16">
        <v>1600</v>
      </c>
      <c r="H536" s="16">
        <v>142240000</v>
      </c>
      <c r="I536" s="16">
        <v>568960000</v>
      </c>
      <c r="K536" s="29" t="str">
        <f t="shared" si="8"/>
        <v>Спир</v>
      </c>
      <c r="L536" s="29" t="s">
        <v>499</v>
      </c>
    </row>
    <row r="537" spans="1:12">
      <c r="A537">
        <v>7021200</v>
      </c>
      <c r="B537" t="s">
        <v>2187</v>
      </c>
      <c r="C537" t="s">
        <v>204</v>
      </c>
      <c r="D537" t="s">
        <v>205</v>
      </c>
      <c r="E537">
        <v>45285</v>
      </c>
      <c r="F537" t="s">
        <v>63</v>
      </c>
      <c r="G537" s="16">
        <v>200</v>
      </c>
      <c r="H537" s="16">
        <v>3556999</v>
      </c>
      <c r="I537" s="16">
        <v>71139980</v>
      </c>
      <c r="K537" s="29" t="str">
        <f t="shared" si="8"/>
        <v>Спир</v>
      </c>
      <c r="L537" s="29" t="s">
        <v>499</v>
      </c>
    </row>
    <row r="538" spans="1:12">
      <c r="A538">
        <v>7020217</v>
      </c>
      <c r="B538" t="s">
        <v>2188</v>
      </c>
      <c r="C538" t="s">
        <v>198</v>
      </c>
      <c r="D538" t="s">
        <v>199</v>
      </c>
      <c r="E538">
        <v>401596</v>
      </c>
      <c r="F538" t="s">
        <v>2206</v>
      </c>
      <c r="G538" s="16">
        <v>6000</v>
      </c>
      <c r="H538" s="16">
        <v>142240000</v>
      </c>
      <c r="I538" s="16">
        <v>213360000</v>
      </c>
      <c r="K538" s="29" t="str">
        <f t="shared" si="8"/>
        <v>Спир</v>
      </c>
      <c r="L538" s="29" t="s">
        <v>499</v>
      </c>
    </row>
    <row r="539" spans="1:12">
      <c r="A539">
        <v>7019907</v>
      </c>
      <c r="B539" t="s">
        <v>2188</v>
      </c>
      <c r="C539" t="s">
        <v>1619</v>
      </c>
      <c r="D539" t="s">
        <v>1620</v>
      </c>
      <c r="E539">
        <v>45433</v>
      </c>
      <c r="F539" t="s">
        <v>64</v>
      </c>
      <c r="G539" s="16">
        <v>20</v>
      </c>
      <c r="H539" s="16">
        <v>4491200</v>
      </c>
      <c r="I539" s="16">
        <v>8982400</v>
      </c>
      <c r="K539" s="29" t="str">
        <f t="shared" si="8"/>
        <v>Спир</v>
      </c>
      <c r="L539" s="29" t="s">
        <v>499</v>
      </c>
    </row>
    <row r="540" spans="1:12">
      <c r="A540">
        <v>7019123</v>
      </c>
      <c r="B540" t="s">
        <v>2188</v>
      </c>
      <c r="C540" t="s">
        <v>80</v>
      </c>
      <c r="D540" t="s">
        <v>81</v>
      </c>
      <c r="E540">
        <v>401596</v>
      </c>
      <c r="F540" t="s">
        <v>2206</v>
      </c>
      <c r="G540" s="16">
        <v>1600</v>
      </c>
      <c r="H540" s="16">
        <v>142241000</v>
      </c>
      <c r="I540" s="16">
        <v>56896400</v>
      </c>
      <c r="K540" s="29" t="str">
        <f t="shared" si="8"/>
        <v>Спир</v>
      </c>
      <c r="L540" s="29" t="s">
        <v>499</v>
      </c>
    </row>
    <row r="541" spans="1:12">
      <c r="A541">
        <v>7017144</v>
      </c>
      <c r="B541" t="s">
        <v>2189</v>
      </c>
      <c r="C541" t="s">
        <v>86</v>
      </c>
      <c r="D541" t="s">
        <v>75</v>
      </c>
      <c r="E541">
        <v>45433</v>
      </c>
      <c r="F541" t="s">
        <v>64</v>
      </c>
      <c r="G541" s="16">
        <v>100</v>
      </c>
      <c r="H541" s="16">
        <v>4492000</v>
      </c>
      <c r="I541" s="16">
        <v>44920000</v>
      </c>
      <c r="K541" s="29" t="str">
        <f t="shared" si="8"/>
        <v>Спир</v>
      </c>
      <c r="L541" s="29" t="s">
        <v>499</v>
      </c>
    </row>
    <row r="542" spans="1:12">
      <c r="A542">
        <v>7016410</v>
      </c>
      <c r="B542" t="s">
        <v>2189</v>
      </c>
      <c r="C542" t="s">
        <v>143</v>
      </c>
      <c r="D542" t="s">
        <v>144</v>
      </c>
      <c r="E542">
        <v>401596</v>
      </c>
      <c r="F542" t="s">
        <v>2206</v>
      </c>
      <c r="G542" s="16">
        <v>3200</v>
      </c>
      <c r="H542" s="16">
        <v>142240000</v>
      </c>
      <c r="I542" s="16">
        <v>113792000</v>
      </c>
      <c r="K542" s="29" t="str">
        <f t="shared" si="8"/>
        <v>Спир</v>
      </c>
      <c r="L542" s="29" t="s">
        <v>499</v>
      </c>
    </row>
    <row r="543" spans="1:12">
      <c r="A543">
        <v>7015596</v>
      </c>
      <c r="B543" t="s">
        <v>2189</v>
      </c>
      <c r="C543" t="s">
        <v>305</v>
      </c>
      <c r="D543" t="s">
        <v>312</v>
      </c>
      <c r="E543">
        <v>45433</v>
      </c>
      <c r="F543" t="s">
        <v>64</v>
      </c>
      <c r="G543" s="16">
        <v>200</v>
      </c>
      <c r="H543" s="16">
        <v>4491200</v>
      </c>
      <c r="I543" s="16">
        <v>89824000</v>
      </c>
      <c r="K543" s="29" t="str">
        <f t="shared" si="8"/>
        <v>Спир</v>
      </c>
      <c r="L543" s="29" t="s">
        <v>499</v>
      </c>
    </row>
    <row r="544" spans="1:12">
      <c r="A544">
        <v>7015559</v>
      </c>
      <c r="B544" t="s">
        <v>2189</v>
      </c>
      <c r="C544" t="s">
        <v>82</v>
      </c>
      <c r="D544" t="s">
        <v>83</v>
      </c>
      <c r="E544">
        <v>45285</v>
      </c>
      <c r="F544" t="s">
        <v>63</v>
      </c>
      <c r="G544" s="16">
        <v>600</v>
      </c>
      <c r="H544" s="16">
        <v>3556000</v>
      </c>
      <c r="I544" s="16">
        <v>213360000</v>
      </c>
      <c r="K544" s="29" t="str">
        <f t="shared" si="8"/>
        <v>Спир</v>
      </c>
      <c r="L544" s="29" t="s">
        <v>499</v>
      </c>
    </row>
    <row r="545" spans="1:12">
      <c r="A545">
        <v>7015558</v>
      </c>
      <c r="B545" t="s">
        <v>2189</v>
      </c>
      <c r="C545" t="s">
        <v>135</v>
      </c>
      <c r="D545" t="s">
        <v>136</v>
      </c>
      <c r="E545">
        <v>45285</v>
      </c>
      <c r="F545" t="s">
        <v>63</v>
      </c>
      <c r="G545" s="16">
        <v>100</v>
      </c>
      <c r="H545" s="16">
        <v>3556001</v>
      </c>
      <c r="I545" s="16">
        <v>35560010</v>
      </c>
      <c r="K545" s="29" t="str">
        <f t="shared" si="8"/>
        <v>Спир</v>
      </c>
      <c r="L545" s="29" t="s">
        <v>499</v>
      </c>
    </row>
    <row r="546" spans="1:12">
      <c r="A546">
        <v>7015557</v>
      </c>
      <c r="B546" t="s">
        <v>2189</v>
      </c>
      <c r="C546" t="s">
        <v>123</v>
      </c>
      <c r="D546" t="s">
        <v>124</v>
      </c>
      <c r="E546">
        <v>45285</v>
      </c>
      <c r="F546" t="s">
        <v>63</v>
      </c>
      <c r="G546" s="16">
        <v>50</v>
      </c>
      <c r="H546" s="16">
        <v>3560999</v>
      </c>
      <c r="I546" s="16">
        <v>17804995</v>
      </c>
      <c r="K546" s="29" t="str">
        <f t="shared" si="8"/>
        <v>Спир</v>
      </c>
      <c r="L546" s="29" t="s">
        <v>499</v>
      </c>
    </row>
    <row r="547" spans="1:12">
      <c r="A547">
        <v>7014518</v>
      </c>
      <c r="B547" t="s">
        <v>2190</v>
      </c>
      <c r="C547" t="s">
        <v>78</v>
      </c>
      <c r="D547" t="s">
        <v>79</v>
      </c>
      <c r="E547">
        <v>401596</v>
      </c>
      <c r="F547" t="s">
        <v>2206</v>
      </c>
      <c r="G547" s="16">
        <v>4000</v>
      </c>
      <c r="H547" s="16">
        <v>142240000</v>
      </c>
      <c r="I547" s="16">
        <v>142240000</v>
      </c>
      <c r="K547" s="29" t="str">
        <f t="shared" si="8"/>
        <v>Спир</v>
      </c>
      <c r="L547" s="29" t="s">
        <v>499</v>
      </c>
    </row>
    <row r="548" spans="1:12">
      <c r="A548">
        <v>7014182</v>
      </c>
      <c r="B548" t="s">
        <v>2190</v>
      </c>
      <c r="C548" t="s">
        <v>375</v>
      </c>
      <c r="D548" t="s">
        <v>110</v>
      </c>
      <c r="E548">
        <v>45285</v>
      </c>
      <c r="F548" t="s">
        <v>63</v>
      </c>
      <c r="G548" s="16">
        <v>200</v>
      </c>
      <c r="H548" s="16">
        <v>3556010</v>
      </c>
      <c r="I548" s="16">
        <v>71120200</v>
      </c>
      <c r="K548" s="29" t="str">
        <f t="shared" si="8"/>
        <v>Спир</v>
      </c>
      <c r="L548" s="29" t="s">
        <v>499</v>
      </c>
    </row>
    <row r="549" spans="1:12">
      <c r="A549">
        <v>7013372</v>
      </c>
      <c r="B549" t="s">
        <v>2190</v>
      </c>
      <c r="C549" t="s">
        <v>2204</v>
      </c>
      <c r="D549" t="s">
        <v>2221</v>
      </c>
      <c r="E549">
        <v>401597</v>
      </c>
      <c r="F549" t="s">
        <v>2207</v>
      </c>
      <c r="G549" s="16">
        <v>400</v>
      </c>
      <c r="H549" s="16">
        <v>142240000</v>
      </c>
      <c r="I549" s="16">
        <v>142240000</v>
      </c>
      <c r="K549" s="29" t="str">
        <f t="shared" si="8"/>
        <v>Спир</v>
      </c>
      <c r="L549" s="29" t="s">
        <v>499</v>
      </c>
    </row>
    <row r="550" spans="1:12">
      <c r="A550">
        <v>7013371</v>
      </c>
      <c r="B550" t="s">
        <v>2190</v>
      </c>
      <c r="C550" t="s">
        <v>2204</v>
      </c>
      <c r="D550" t="s">
        <v>2221</v>
      </c>
      <c r="E550">
        <v>401597</v>
      </c>
      <c r="F550" t="s">
        <v>2207</v>
      </c>
      <c r="G550" s="16">
        <v>400</v>
      </c>
      <c r="H550" s="16">
        <v>142240000</v>
      </c>
      <c r="I550" s="16">
        <v>142240000</v>
      </c>
      <c r="K550" s="29" t="str">
        <f t="shared" si="8"/>
        <v>Спир</v>
      </c>
      <c r="L550" s="29" t="s">
        <v>499</v>
      </c>
    </row>
    <row r="551" spans="1:12">
      <c r="A551">
        <v>7013370</v>
      </c>
      <c r="B551" t="s">
        <v>2190</v>
      </c>
      <c r="C551" t="s">
        <v>78</v>
      </c>
      <c r="D551" t="s">
        <v>79</v>
      </c>
      <c r="E551">
        <v>401596</v>
      </c>
      <c r="F551" t="s">
        <v>2206</v>
      </c>
      <c r="G551" s="16">
        <v>3200</v>
      </c>
      <c r="H551" s="16">
        <v>142240000</v>
      </c>
      <c r="I551" s="16">
        <v>113792000</v>
      </c>
      <c r="K551" s="29" t="str">
        <f t="shared" si="8"/>
        <v>Спир</v>
      </c>
      <c r="L551" s="29" t="s">
        <v>499</v>
      </c>
    </row>
    <row r="552" spans="1:12">
      <c r="A552">
        <v>7011119</v>
      </c>
      <c r="B552" t="s">
        <v>2191</v>
      </c>
      <c r="C552" t="s">
        <v>2205</v>
      </c>
      <c r="D552" t="s">
        <v>2222</v>
      </c>
      <c r="E552">
        <v>45284</v>
      </c>
      <c r="F552" t="s">
        <v>62</v>
      </c>
      <c r="G552" s="16">
        <v>100</v>
      </c>
      <c r="H552" s="16">
        <v>3589044</v>
      </c>
      <c r="I552" s="16">
        <v>35890440</v>
      </c>
      <c r="K552" s="29" t="str">
        <f t="shared" si="8"/>
        <v>Спир</v>
      </c>
      <c r="L552" s="29" t="s">
        <v>499</v>
      </c>
    </row>
    <row r="553" spans="1:12">
      <c r="A553">
        <v>7011118</v>
      </c>
      <c r="B553" t="s">
        <v>2191</v>
      </c>
      <c r="C553" t="s">
        <v>261</v>
      </c>
      <c r="D553" t="s">
        <v>262</v>
      </c>
      <c r="E553">
        <v>45285</v>
      </c>
      <c r="F553" t="s">
        <v>63</v>
      </c>
      <c r="G553" s="16">
        <v>100</v>
      </c>
      <c r="H553" s="16">
        <v>3556000</v>
      </c>
      <c r="I553" s="16">
        <v>35560000</v>
      </c>
      <c r="K553" s="29" t="str">
        <f t="shared" si="8"/>
        <v>Спир</v>
      </c>
      <c r="L553" s="29" t="s">
        <v>499</v>
      </c>
    </row>
    <row r="554" spans="1:12">
      <c r="A554">
        <v>7010399</v>
      </c>
      <c r="B554" t="s">
        <v>2191</v>
      </c>
      <c r="C554" t="s">
        <v>198</v>
      </c>
      <c r="D554" t="s">
        <v>199</v>
      </c>
      <c r="E554">
        <v>401596</v>
      </c>
      <c r="F554" t="s">
        <v>2206</v>
      </c>
      <c r="G554" s="16">
        <v>6000</v>
      </c>
      <c r="H554" s="16">
        <v>142240000</v>
      </c>
      <c r="I554" s="16">
        <v>213360000</v>
      </c>
      <c r="K554" s="29" t="str">
        <f t="shared" si="8"/>
        <v>Спир</v>
      </c>
      <c r="L554" s="29" t="s">
        <v>499</v>
      </c>
    </row>
    <row r="555" spans="1:12">
      <c r="A555">
        <v>7010398</v>
      </c>
      <c r="B555" t="s">
        <v>2191</v>
      </c>
      <c r="C555" t="s">
        <v>87</v>
      </c>
      <c r="D555" t="s">
        <v>88</v>
      </c>
      <c r="E555">
        <v>401596</v>
      </c>
      <c r="F555" t="s">
        <v>2206</v>
      </c>
      <c r="G555" s="16">
        <v>16800</v>
      </c>
      <c r="H555" s="16">
        <v>142240000</v>
      </c>
      <c r="I555" s="16">
        <v>597408000</v>
      </c>
      <c r="K555" s="29" t="str">
        <f t="shared" si="8"/>
        <v>Спир</v>
      </c>
      <c r="L555" s="29" t="s">
        <v>499</v>
      </c>
    </row>
    <row r="556" spans="1:12">
      <c r="A556">
        <v>7009556</v>
      </c>
      <c r="B556" t="s">
        <v>2191</v>
      </c>
      <c r="C556" t="s">
        <v>204</v>
      </c>
      <c r="D556" t="s">
        <v>205</v>
      </c>
      <c r="E556">
        <v>45285</v>
      </c>
      <c r="F556" t="s">
        <v>63</v>
      </c>
      <c r="G556" s="16">
        <v>200</v>
      </c>
      <c r="H556" s="16">
        <v>3556009</v>
      </c>
      <c r="I556" s="16">
        <v>71120180</v>
      </c>
      <c r="K556" s="29" t="str">
        <f t="shared" si="8"/>
        <v>Спир</v>
      </c>
      <c r="L556" s="29" t="s">
        <v>499</v>
      </c>
    </row>
    <row r="557" spans="1:12">
      <c r="A557">
        <v>7005985</v>
      </c>
      <c r="B557" t="s">
        <v>2192</v>
      </c>
      <c r="C557" t="s">
        <v>80</v>
      </c>
      <c r="D557" t="s">
        <v>81</v>
      </c>
      <c r="E557">
        <v>401596</v>
      </c>
      <c r="F557" t="s">
        <v>2206</v>
      </c>
      <c r="G557" s="16">
        <v>1600</v>
      </c>
      <c r="H557" s="16">
        <v>142240000</v>
      </c>
      <c r="I557" s="16">
        <v>56896000</v>
      </c>
      <c r="K557" s="29" t="str">
        <f t="shared" si="8"/>
        <v>Спир</v>
      </c>
      <c r="L557" s="29" t="s">
        <v>499</v>
      </c>
    </row>
    <row r="558" spans="1:12">
      <c r="A558">
        <v>7005733</v>
      </c>
      <c r="B558" t="s">
        <v>2192</v>
      </c>
      <c r="C558" t="s">
        <v>323</v>
      </c>
      <c r="D558" t="s">
        <v>324</v>
      </c>
      <c r="E558">
        <v>45285</v>
      </c>
      <c r="F558" t="s">
        <v>63</v>
      </c>
      <c r="G558" s="16">
        <v>50</v>
      </c>
      <c r="H558" s="16">
        <v>3556000</v>
      </c>
      <c r="I558" s="16">
        <v>17780000</v>
      </c>
      <c r="K558" s="29" t="str">
        <f t="shared" si="8"/>
        <v>Спир</v>
      </c>
      <c r="L558" s="29" t="s">
        <v>499</v>
      </c>
    </row>
    <row r="559" spans="1:12">
      <c r="A559">
        <v>7004395</v>
      </c>
      <c r="B559" t="s">
        <v>2192</v>
      </c>
      <c r="C559" t="s">
        <v>117</v>
      </c>
      <c r="D559" t="s">
        <v>118</v>
      </c>
      <c r="E559">
        <v>45285</v>
      </c>
      <c r="F559" t="s">
        <v>63</v>
      </c>
      <c r="G559" s="16">
        <v>500</v>
      </c>
      <c r="H559" s="16">
        <v>3556001</v>
      </c>
      <c r="I559" s="16">
        <v>177800050</v>
      </c>
      <c r="K559" s="29" t="str">
        <f t="shared" si="8"/>
        <v>Спир</v>
      </c>
      <c r="L559" s="29" t="s">
        <v>499</v>
      </c>
    </row>
    <row r="560" spans="1:12">
      <c r="A560">
        <v>7004394</v>
      </c>
      <c r="B560" t="s">
        <v>2192</v>
      </c>
      <c r="C560" t="s">
        <v>101</v>
      </c>
      <c r="D560" t="s">
        <v>102</v>
      </c>
      <c r="E560">
        <v>45285</v>
      </c>
      <c r="F560" t="s">
        <v>63</v>
      </c>
      <c r="G560" s="16">
        <v>40</v>
      </c>
      <c r="H560" s="16">
        <v>3556002</v>
      </c>
      <c r="I560" s="16">
        <v>14224008</v>
      </c>
      <c r="K560" s="29" t="str">
        <f t="shared" si="8"/>
        <v>Спир</v>
      </c>
      <c r="L560" s="29" t="s">
        <v>499</v>
      </c>
    </row>
    <row r="561" spans="1:12">
      <c r="A561">
        <v>7004393</v>
      </c>
      <c r="B561" t="s">
        <v>2192</v>
      </c>
      <c r="C561" t="s">
        <v>204</v>
      </c>
      <c r="D561" t="s">
        <v>205</v>
      </c>
      <c r="E561">
        <v>45285</v>
      </c>
      <c r="F561" t="s">
        <v>63</v>
      </c>
      <c r="G561" s="16">
        <v>200</v>
      </c>
      <c r="H561" s="16">
        <v>3557000</v>
      </c>
      <c r="I561" s="16">
        <v>71140000</v>
      </c>
      <c r="K561" s="29" t="str">
        <f t="shared" si="8"/>
        <v>Спир</v>
      </c>
      <c r="L561" s="29" t="s">
        <v>499</v>
      </c>
    </row>
    <row r="562" spans="1:12">
      <c r="A562">
        <v>7002798</v>
      </c>
      <c r="B562" t="s">
        <v>2193</v>
      </c>
      <c r="C562" t="s">
        <v>108</v>
      </c>
      <c r="D562" t="s">
        <v>109</v>
      </c>
      <c r="E562">
        <v>401599</v>
      </c>
      <c r="F562" t="s">
        <v>2208</v>
      </c>
      <c r="G562" s="16">
        <v>3200</v>
      </c>
      <c r="H562" s="16">
        <v>143561600</v>
      </c>
      <c r="I562" s="16">
        <v>114849280</v>
      </c>
      <c r="K562" s="29" t="str">
        <f t="shared" si="8"/>
        <v>Спир</v>
      </c>
      <c r="L562" s="29" t="s">
        <v>499</v>
      </c>
    </row>
    <row r="563" spans="1:12">
      <c r="A563">
        <v>7002797</v>
      </c>
      <c r="B563" t="s">
        <v>2193</v>
      </c>
      <c r="C563" t="s">
        <v>108</v>
      </c>
      <c r="D563" t="s">
        <v>109</v>
      </c>
      <c r="E563">
        <v>401599</v>
      </c>
      <c r="F563" t="s">
        <v>2208</v>
      </c>
      <c r="G563" s="16">
        <v>3200</v>
      </c>
      <c r="H563" s="16">
        <v>143561600</v>
      </c>
      <c r="I563" s="16">
        <v>114849280</v>
      </c>
      <c r="K563" s="29" t="str">
        <f t="shared" si="8"/>
        <v>Спир</v>
      </c>
      <c r="L563" s="29" t="s">
        <v>499</v>
      </c>
    </row>
    <row r="564" spans="1:12">
      <c r="A564">
        <v>7002796</v>
      </c>
      <c r="B564" t="s">
        <v>2193</v>
      </c>
      <c r="C564" t="s">
        <v>108</v>
      </c>
      <c r="D564" t="s">
        <v>109</v>
      </c>
      <c r="E564">
        <v>401599</v>
      </c>
      <c r="F564" t="s">
        <v>2208</v>
      </c>
      <c r="G564" s="16">
        <v>3200</v>
      </c>
      <c r="H564" s="16">
        <v>143561600</v>
      </c>
      <c r="I564" s="16">
        <v>114849280</v>
      </c>
      <c r="K564" s="29" t="str">
        <f t="shared" si="8"/>
        <v>Спир</v>
      </c>
      <c r="L564" s="29" t="s">
        <v>499</v>
      </c>
    </row>
    <row r="565" spans="1:12">
      <c r="A565">
        <v>7002795</v>
      </c>
      <c r="B565" t="s">
        <v>2193</v>
      </c>
      <c r="C565" t="s">
        <v>108</v>
      </c>
      <c r="D565" t="s">
        <v>109</v>
      </c>
      <c r="E565">
        <v>401599</v>
      </c>
      <c r="F565" t="s">
        <v>2208</v>
      </c>
      <c r="G565" s="16">
        <v>3200</v>
      </c>
      <c r="H565" s="16">
        <v>143561600</v>
      </c>
      <c r="I565" s="16">
        <v>114849280</v>
      </c>
      <c r="K565" s="29" t="str">
        <f t="shared" si="8"/>
        <v>Спир</v>
      </c>
      <c r="L565" s="29" t="s">
        <v>499</v>
      </c>
    </row>
    <row r="566" spans="1:12">
      <c r="A566">
        <v>7002794</v>
      </c>
      <c r="B566" t="s">
        <v>2193</v>
      </c>
      <c r="C566" t="s">
        <v>176</v>
      </c>
      <c r="D566" t="s">
        <v>177</v>
      </c>
      <c r="E566">
        <v>401597</v>
      </c>
      <c r="F566" t="s">
        <v>2207</v>
      </c>
      <c r="G566" s="16">
        <v>800</v>
      </c>
      <c r="H566" s="16">
        <v>142240000</v>
      </c>
      <c r="I566" s="16">
        <v>284480000</v>
      </c>
      <c r="K566" s="29" t="str">
        <f t="shared" si="8"/>
        <v>Спир</v>
      </c>
      <c r="L566" s="29" t="s">
        <v>499</v>
      </c>
    </row>
    <row r="567" spans="1:12">
      <c r="A567">
        <v>7001937</v>
      </c>
      <c r="B567" t="s">
        <v>2193</v>
      </c>
      <c r="C567" t="s">
        <v>1582</v>
      </c>
      <c r="D567" t="s">
        <v>1583</v>
      </c>
      <c r="E567">
        <v>45285</v>
      </c>
      <c r="F567" t="s">
        <v>63</v>
      </c>
      <c r="G567" s="16">
        <v>330</v>
      </c>
      <c r="H567" s="16">
        <v>3556005</v>
      </c>
      <c r="I567" s="16">
        <v>117348165</v>
      </c>
      <c r="K567" s="29" t="str">
        <f t="shared" si="8"/>
        <v>Спир</v>
      </c>
      <c r="L567" s="29" t="s">
        <v>499</v>
      </c>
    </row>
    <row r="568" spans="1:12">
      <c r="A568">
        <v>6998426</v>
      </c>
      <c r="B568" t="s">
        <v>1565</v>
      </c>
      <c r="C568" t="s">
        <v>1566</v>
      </c>
      <c r="D568" t="s">
        <v>1567</v>
      </c>
      <c r="E568">
        <v>45433</v>
      </c>
      <c r="F568" t="s">
        <v>64</v>
      </c>
      <c r="G568" s="16">
        <v>100</v>
      </c>
      <c r="H568" s="16">
        <v>4491200</v>
      </c>
      <c r="I568" s="16">
        <v>44912000</v>
      </c>
      <c r="K568" s="29" t="str">
        <f t="shared" si="8"/>
        <v>Спир</v>
      </c>
      <c r="L568" s="29" t="s">
        <v>499</v>
      </c>
    </row>
    <row r="569" spans="1:12">
      <c r="A569">
        <v>6998404</v>
      </c>
      <c r="B569" t="s">
        <v>1565</v>
      </c>
      <c r="C569" t="s">
        <v>253</v>
      </c>
      <c r="D569" t="s">
        <v>254</v>
      </c>
      <c r="E569">
        <v>45285</v>
      </c>
      <c r="F569" t="s">
        <v>63</v>
      </c>
      <c r="G569" s="16">
        <v>300</v>
      </c>
      <c r="H569" s="16">
        <v>3556100</v>
      </c>
      <c r="I569" s="16">
        <v>106683000</v>
      </c>
      <c r="K569" s="29" t="str">
        <f t="shared" si="8"/>
        <v>Спир</v>
      </c>
      <c r="L569" s="29" t="s">
        <v>499</v>
      </c>
    </row>
    <row r="570" spans="1:12">
      <c r="A570">
        <v>6997054</v>
      </c>
      <c r="B570" t="s">
        <v>1565</v>
      </c>
      <c r="C570" t="s">
        <v>214</v>
      </c>
      <c r="D570" t="s">
        <v>215</v>
      </c>
      <c r="E570">
        <v>45433</v>
      </c>
      <c r="F570" t="s">
        <v>64</v>
      </c>
      <c r="G570" s="16">
        <v>400</v>
      </c>
      <c r="H570" s="16">
        <v>4494000</v>
      </c>
      <c r="I570" s="16">
        <v>179760000</v>
      </c>
      <c r="K570" s="29" t="str">
        <f t="shared" si="8"/>
        <v>Спир</v>
      </c>
      <c r="L570" s="29" t="s">
        <v>499</v>
      </c>
    </row>
    <row r="571" spans="1:12">
      <c r="A571">
        <v>6997014</v>
      </c>
      <c r="B571" t="s">
        <v>1565</v>
      </c>
      <c r="C571" t="s">
        <v>1568</v>
      </c>
      <c r="D571" t="s">
        <v>1569</v>
      </c>
      <c r="E571">
        <v>45285</v>
      </c>
      <c r="F571" t="s">
        <v>63</v>
      </c>
      <c r="G571" s="16">
        <v>60</v>
      </c>
      <c r="H571" s="16">
        <v>3556001</v>
      </c>
      <c r="I571" s="16">
        <v>21336006</v>
      </c>
      <c r="K571" s="29" t="str">
        <f t="shared" si="8"/>
        <v>Спир</v>
      </c>
      <c r="L571" s="29" t="s">
        <v>499</v>
      </c>
    </row>
    <row r="572" spans="1:12">
      <c r="A572">
        <v>6997013</v>
      </c>
      <c r="B572" t="s">
        <v>1565</v>
      </c>
      <c r="C572" t="s">
        <v>1570</v>
      </c>
      <c r="D572" t="s">
        <v>1571</v>
      </c>
      <c r="E572">
        <v>45285</v>
      </c>
      <c r="F572" t="s">
        <v>63</v>
      </c>
      <c r="G572" s="16">
        <v>30</v>
      </c>
      <c r="H572" s="16">
        <v>3557000</v>
      </c>
      <c r="I572" s="16">
        <v>10671000</v>
      </c>
      <c r="K572" s="29" t="str">
        <f t="shared" si="8"/>
        <v>Спир</v>
      </c>
      <c r="L572" s="29" t="s">
        <v>499</v>
      </c>
    </row>
    <row r="573" spans="1:12">
      <c r="A573">
        <v>6996016</v>
      </c>
      <c r="B573" t="s">
        <v>1572</v>
      </c>
      <c r="C573" t="s">
        <v>67</v>
      </c>
      <c r="D573" t="s">
        <v>68</v>
      </c>
      <c r="E573">
        <v>78262</v>
      </c>
      <c r="F573" t="s">
        <v>272</v>
      </c>
      <c r="G573" s="16">
        <v>3100</v>
      </c>
      <c r="H573" s="16">
        <v>35890400</v>
      </c>
      <c r="I573" s="16">
        <v>111260240</v>
      </c>
      <c r="K573" s="29" t="str">
        <f t="shared" si="8"/>
        <v>Спир</v>
      </c>
      <c r="L573" s="29" t="s">
        <v>499</v>
      </c>
    </row>
    <row r="574" spans="1:12">
      <c r="A574">
        <v>6995805</v>
      </c>
      <c r="B574" t="s">
        <v>1572</v>
      </c>
      <c r="C574" t="s">
        <v>1573</v>
      </c>
      <c r="D574" t="s">
        <v>1574</v>
      </c>
      <c r="E574">
        <v>45433</v>
      </c>
      <c r="F574" t="s">
        <v>64</v>
      </c>
      <c r="G574" s="16">
        <v>40</v>
      </c>
      <c r="H574" s="16">
        <v>4491200</v>
      </c>
      <c r="I574" s="16">
        <v>17964800</v>
      </c>
      <c r="K574" s="29" t="str">
        <f t="shared" si="8"/>
        <v>Спир</v>
      </c>
      <c r="L574" s="29" t="s">
        <v>499</v>
      </c>
    </row>
    <row r="575" spans="1:12">
      <c r="A575">
        <v>6995794</v>
      </c>
      <c r="B575" t="s">
        <v>1572</v>
      </c>
      <c r="C575" t="s">
        <v>1575</v>
      </c>
      <c r="D575" t="s">
        <v>1576</v>
      </c>
      <c r="E575">
        <v>45285</v>
      </c>
      <c r="F575" t="s">
        <v>63</v>
      </c>
      <c r="G575" s="16">
        <v>600</v>
      </c>
      <c r="H575" s="16">
        <v>3556000</v>
      </c>
      <c r="I575" s="16">
        <v>213360000</v>
      </c>
      <c r="K575" s="29" t="str">
        <f t="shared" si="8"/>
        <v>Спир</v>
      </c>
      <c r="L575" s="29" t="s">
        <v>499</v>
      </c>
    </row>
    <row r="576" spans="1:12">
      <c r="A576">
        <v>6995793</v>
      </c>
      <c r="B576" t="s">
        <v>1572</v>
      </c>
      <c r="C576" t="s">
        <v>1575</v>
      </c>
      <c r="D576" t="s">
        <v>1576</v>
      </c>
      <c r="E576">
        <v>45285</v>
      </c>
      <c r="F576" t="s">
        <v>63</v>
      </c>
      <c r="G576" s="16">
        <v>600</v>
      </c>
      <c r="H576" s="16">
        <v>3556000</v>
      </c>
      <c r="I576" s="16">
        <v>213360000</v>
      </c>
      <c r="K576" s="29" t="str">
        <f t="shared" si="8"/>
        <v>Спир</v>
      </c>
      <c r="L576" s="29" t="s">
        <v>499</v>
      </c>
    </row>
    <row r="577" spans="1:12">
      <c r="A577">
        <v>6994382</v>
      </c>
      <c r="B577" t="s">
        <v>1572</v>
      </c>
      <c r="C577" t="s">
        <v>1577</v>
      </c>
      <c r="D577" t="s">
        <v>1578</v>
      </c>
      <c r="E577">
        <v>45285</v>
      </c>
      <c r="F577" t="s">
        <v>63</v>
      </c>
      <c r="G577" s="16">
        <v>40</v>
      </c>
      <c r="H577" s="16">
        <v>3556000</v>
      </c>
      <c r="I577" s="16">
        <v>14224000</v>
      </c>
      <c r="K577" s="29" t="str">
        <f t="shared" si="8"/>
        <v>Спир</v>
      </c>
      <c r="L577" s="29" t="s">
        <v>499</v>
      </c>
    </row>
    <row r="578" spans="1:12">
      <c r="A578">
        <v>6993019</v>
      </c>
      <c r="B578" t="s">
        <v>1579</v>
      </c>
      <c r="C578" t="s">
        <v>71</v>
      </c>
      <c r="D578" t="s">
        <v>72</v>
      </c>
      <c r="E578">
        <v>45285</v>
      </c>
      <c r="F578" t="s">
        <v>63</v>
      </c>
      <c r="G578" s="16">
        <v>100</v>
      </c>
      <c r="H578" s="16">
        <v>3556000</v>
      </c>
      <c r="I578" s="16">
        <v>35560000</v>
      </c>
      <c r="K578" s="29" t="str">
        <f t="shared" si="8"/>
        <v>Спир</v>
      </c>
      <c r="L578" s="29" t="s">
        <v>499</v>
      </c>
    </row>
    <row r="579" spans="1:12">
      <c r="A579">
        <v>6993018</v>
      </c>
      <c r="B579" t="s">
        <v>1579</v>
      </c>
      <c r="C579" t="s">
        <v>204</v>
      </c>
      <c r="D579" t="s">
        <v>205</v>
      </c>
      <c r="E579">
        <v>45285</v>
      </c>
      <c r="F579" t="s">
        <v>63</v>
      </c>
      <c r="G579" s="16">
        <v>200</v>
      </c>
      <c r="H579" s="16">
        <v>3556000</v>
      </c>
      <c r="I579" s="16">
        <v>71120000</v>
      </c>
      <c r="K579" s="29" t="str">
        <f t="shared" si="8"/>
        <v>Спир</v>
      </c>
      <c r="L579" s="29" t="s">
        <v>499</v>
      </c>
    </row>
    <row r="580" spans="1:12">
      <c r="A580">
        <v>6991401</v>
      </c>
      <c r="B580" t="s">
        <v>1579</v>
      </c>
      <c r="C580" t="s">
        <v>86</v>
      </c>
      <c r="D580" t="s">
        <v>75</v>
      </c>
      <c r="E580">
        <v>45433</v>
      </c>
      <c r="F580" t="s">
        <v>64</v>
      </c>
      <c r="G580" s="16">
        <v>100</v>
      </c>
      <c r="H580" s="16">
        <v>4492000</v>
      </c>
      <c r="I580" s="16">
        <v>44920000</v>
      </c>
      <c r="K580" s="29" t="str">
        <f t="shared" si="8"/>
        <v>Спир</v>
      </c>
      <c r="L580" s="29" t="s">
        <v>499</v>
      </c>
    </row>
    <row r="581" spans="1:12">
      <c r="A581">
        <v>6991354</v>
      </c>
      <c r="B581" t="s">
        <v>1579</v>
      </c>
      <c r="C581" t="s">
        <v>176</v>
      </c>
      <c r="D581" t="s">
        <v>177</v>
      </c>
      <c r="E581">
        <v>45285</v>
      </c>
      <c r="F581" t="s">
        <v>63</v>
      </c>
      <c r="G581" s="16">
        <v>1000</v>
      </c>
      <c r="H581" s="16">
        <v>3556001</v>
      </c>
      <c r="I581" s="16">
        <v>355600100</v>
      </c>
      <c r="K581" s="29" t="str">
        <f t="shared" ref="K581:K644" si="9">LEFT(F581,4)</f>
        <v>Спир</v>
      </c>
      <c r="L581" s="29" t="s">
        <v>499</v>
      </c>
    </row>
    <row r="582" spans="1:12">
      <c r="A582">
        <v>6989905</v>
      </c>
      <c r="B582" t="s">
        <v>1542</v>
      </c>
      <c r="C582" t="s">
        <v>125</v>
      </c>
      <c r="D582" t="s">
        <v>126</v>
      </c>
      <c r="E582">
        <v>45433</v>
      </c>
      <c r="F582" t="s">
        <v>64</v>
      </c>
      <c r="G582" s="16">
        <v>40</v>
      </c>
      <c r="H582" s="16">
        <v>4491200</v>
      </c>
      <c r="I582" s="16">
        <v>17964800</v>
      </c>
      <c r="K582" s="29" t="str">
        <f t="shared" si="9"/>
        <v>Спир</v>
      </c>
      <c r="L582" s="29" t="s">
        <v>499</v>
      </c>
    </row>
    <row r="583" spans="1:12">
      <c r="A583">
        <v>6989904</v>
      </c>
      <c r="B583" t="s">
        <v>1542</v>
      </c>
      <c r="C583" t="s">
        <v>202</v>
      </c>
      <c r="D583" t="s">
        <v>203</v>
      </c>
      <c r="E583">
        <v>45433</v>
      </c>
      <c r="F583" t="s">
        <v>64</v>
      </c>
      <c r="G583" s="16">
        <v>40</v>
      </c>
      <c r="H583" s="16">
        <v>4491202</v>
      </c>
      <c r="I583" s="16">
        <v>17964808</v>
      </c>
      <c r="K583" s="29" t="str">
        <f t="shared" si="9"/>
        <v>Спир</v>
      </c>
      <c r="L583" s="29" t="s">
        <v>499</v>
      </c>
    </row>
    <row r="584" spans="1:12">
      <c r="A584">
        <v>6989903</v>
      </c>
      <c r="B584" t="s">
        <v>1542</v>
      </c>
      <c r="C584" t="s">
        <v>86</v>
      </c>
      <c r="D584" t="s">
        <v>75</v>
      </c>
      <c r="E584">
        <v>45433</v>
      </c>
      <c r="F584" t="s">
        <v>64</v>
      </c>
      <c r="G584" s="16">
        <v>100</v>
      </c>
      <c r="H584" s="16">
        <v>4492000</v>
      </c>
      <c r="I584" s="16">
        <v>44920000</v>
      </c>
      <c r="K584" s="29" t="str">
        <f t="shared" si="9"/>
        <v>Спир</v>
      </c>
      <c r="L584" s="29" t="s">
        <v>499</v>
      </c>
    </row>
    <row r="585" spans="1:12">
      <c r="A585">
        <v>6989877</v>
      </c>
      <c r="B585" t="s">
        <v>1542</v>
      </c>
      <c r="C585" t="s">
        <v>121</v>
      </c>
      <c r="D585" t="s">
        <v>122</v>
      </c>
      <c r="E585">
        <v>45285</v>
      </c>
      <c r="F585" t="s">
        <v>63</v>
      </c>
      <c r="G585" s="16">
        <v>500</v>
      </c>
      <c r="H585" s="16">
        <v>3556001</v>
      </c>
      <c r="I585" s="16">
        <v>177800050</v>
      </c>
      <c r="K585" s="29" t="str">
        <f t="shared" si="9"/>
        <v>Спир</v>
      </c>
      <c r="L585" s="29" t="s">
        <v>499</v>
      </c>
    </row>
    <row r="586" spans="1:12">
      <c r="A586">
        <v>6988077</v>
      </c>
      <c r="B586" t="s">
        <v>1542</v>
      </c>
      <c r="C586" t="s">
        <v>1580</v>
      </c>
      <c r="D586" t="s">
        <v>1581</v>
      </c>
      <c r="E586">
        <v>9945433</v>
      </c>
      <c r="F586" t="s">
        <v>284</v>
      </c>
      <c r="G586" s="16">
        <v>200</v>
      </c>
      <c r="H586" s="16">
        <v>4491202</v>
      </c>
      <c r="I586" s="16">
        <v>89824040</v>
      </c>
      <c r="K586" s="29" t="str">
        <f t="shared" si="9"/>
        <v>Спир</v>
      </c>
      <c r="L586" s="29" t="s">
        <v>499</v>
      </c>
    </row>
    <row r="587" spans="1:12">
      <c r="A587">
        <v>6988027</v>
      </c>
      <c r="B587" t="s">
        <v>1542</v>
      </c>
      <c r="C587" t="s">
        <v>141</v>
      </c>
      <c r="D587" t="s">
        <v>142</v>
      </c>
      <c r="E587">
        <v>45285</v>
      </c>
      <c r="F587" t="s">
        <v>63</v>
      </c>
      <c r="G587" s="16">
        <v>100</v>
      </c>
      <c r="H587" s="16">
        <v>3556001</v>
      </c>
      <c r="I587" s="16">
        <v>35560010</v>
      </c>
      <c r="K587" s="29" t="str">
        <f t="shared" si="9"/>
        <v>Спир</v>
      </c>
      <c r="L587" s="29" t="s">
        <v>499</v>
      </c>
    </row>
    <row r="588" spans="1:12">
      <c r="A588">
        <v>6986780</v>
      </c>
      <c r="B588" t="s">
        <v>1546</v>
      </c>
      <c r="C588" t="s">
        <v>80</v>
      </c>
      <c r="D588" t="s">
        <v>81</v>
      </c>
      <c r="E588">
        <v>78261</v>
      </c>
      <c r="F588" t="s">
        <v>266</v>
      </c>
      <c r="G588" s="16">
        <v>1600</v>
      </c>
      <c r="H588" s="16">
        <v>35560000</v>
      </c>
      <c r="I588" s="16">
        <v>56896000</v>
      </c>
      <c r="K588" s="29" t="str">
        <f t="shared" si="9"/>
        <v>Спир</v>
      </c>
      <c r="L588" s="29" t="s">
        <v>499</v>
      </c>
    </row>
    <row r="589" spans="1:12">
      <c r="A589">
        <v>6986779</v>
      </c>
      <c r="B589" t="s">
        <v>1546</v>
      </c>
      <c r="C589" t="s">
        <v>198</v>
      </c>
      <c r="D589" t="s">
        <v>199</v>
      </c>
      <c r="E589">
        <v>78261</v>
      </c>
      <c r="F589" t="s">
        <v>266</v>
      </c>
      <c r="G589" s="16">
        <v>6000</v>
      </c>
      <c r="H589" s="16">
        <v>35560000</v>
      </c>
      <c r="I589" s="16">
        <v>213360000</v>
      </c>
      <c r="K589" s="29" t="str">
        <f t="shared" si="9"/>
        <v>Спир</v>
      </c>
      <c r="L589" s="29" t="s">
        <v>499</v>
      </c>
    </row>
    <row r="590" spans="1:12">
      <c r="A590">
        <v>6986434</v>
      </c>
      <c r="B590" t="s">
        <v>1546</v>
      </c>
      <c r="C590" t="s">
        <v>123</v>
      </c>
      <c r="D590" t="s">
        <v>124</v>
      </c>
      <c r="E590">
        <v>45285</v>
      </c>
      <c r="F590" t="s">
        <v>63</v>
      </c>
      <c r="G590" s="16">
        <v>50</v>
      </c>
      <c r="H590" s="16">
        <v>3560000</v>
      </c>
      <c r="I590" s="16">
        <v>17800000</v>
      </c>
      <c r="K590" s="29" t="str">
        <f t="shared" si="9"/>
        <v>Спир</v>
      </c>
      <c r="L590" s="29" t="s">
        <v>499</v>
      </c>
    </row>
    <row r="591" spans="1:12">
      <c r="A591">
        <v>6984610</v>
      </c>
      <c r="B591" t="s">
        <v>1546</v>
      </c>
      <c r="C591" t="s">
        <v>221</v>
      </c>
      <c r="D591" t="s">
        <v>222</v>
      </c>
      <c r="E591">
        <v>45284</v>
      </c>
      <c r="F591" t="s">
        <v>62</v>
      </c>
      <c r="G591" s="16">
        <v>200</v>
      </c>
      <c r="H591" s="16">
        <v>3589044</v>
      </c>
      <c r="I591" s="16">
        <v>71780880</v>
      </c>
      <c r="K591" s="29" t="str">
        <f t="shared" si="9"/>
        <v>Спир</v>
      </c>
      <c r="L591" s="29" t="s">
        <v>499</v>
      </c>
    </row>
    <row r="592" spans="1:12">
      <c r="A592">
        <v>6984608</v>
      </c>
      <c r="B592" t="s">
        <v>1546</v>
      </c>
      <c r="C592" t="s">
        <v>176</v>
      </c>
      <c r="D592" t="s">
        <v>177</v>
      </c>
      <c r="E592">
        <v>45285</v>
      </c>
      <c r="F592" t="s">
        <v>63</v>
      </c>
      <c r="G592" s="16">
        <v>1000</v>
      </c>
      <c r="H592" s="16">
        <v>3556001</v>
      </c>
      <c r="I592" s="16">
        <v>355600100</v>
      </c>
      <c r="K592" s="29" t="str">
        <f t="shared" si="9"/>
        <v>Спир</v>
      </c>
      <c r="L592" s="29" t="s">
        <v>499</v>
      </c>
    </row>
    <row r="593" spans="1:12">
      <c r="A593">
        <v>6984607</v>
      </c>
      <c r="B593" t="s">
        <v>1546</v>
      </c>
      <c r="C593" t="s">
        <v>1582</v>
      </c>
      <c r="D593" t="s">
        <v>1583</v>
      </c>
      <c r="E593">
        <v>45285</v>
      </c>
      <c r="F593" t="s">
        <v>63</v>
      </c>
      <c r="G593" s="16">
        <v>90</v>
      </c>
      <c r="H593" s="16">
        <v>3556005</v>
      </c>
      <c r="I593" s="16">
        <v>32004045</v>
      </c>
      <c r="K593" s="29" t="str">
        <f t="shared" si="9"/>
        <v>Спир</v>
      </c>
      <c r="L593" s="29" t="s">
        <v>499</v>
      </c>
    </row>
    <row r="594" spans="1:12">
      <c r="A594">
        <v>6983117</v>
      </c>
      <c r="B594" t="s">
        <v>1584</v>
      </c>
      <c r="C594" t="s">
        <v>326</v>
      </c>
      <c r="D594" t="s">
        <v>285</v>
      </c>
      <c r="E594">
        <v>9945433</v>
      </c>
      <c r="F594" t="s">
        <v>284</v>
      </c>
      <c r="G594" s="16">
        <v>20</v>
      </c>
      <c r="H594" s="16">
        <v>4491200</v>
      </c>
      <c r="I594" s="16">
        <v>8982400</v>
      </c>
      <c r="K594" s="29" t="str">
        <f t="shared" si="9"/>
        <v>Спир</v>
      </c>
      <c r="L594" s="29" t="s">
        <v>499</v>
      </c>
    </row>
    <row r="595" spans="1:12">
      <c r="A595">
        <v>6979828</v>
      </c>
      <c r="B595" t="s">
        <v>1523</v>
      </c>
      <c r="C595" t="s">
        <v>1496</v>
      </c>
      <c r="D595" t="s">
        <v>1585</v>
      </c>
      <c r="E595">
        <v>45285</v>
      </c>
      <c r="F595" t="s">
        <v>63</v>
      </c>
      <c r="G595" s="16">
        <v>100</v>
      </c>
      <c r="H595" s="16">
        <v>3560000</v>
      </c>
      <c r="I595" s="16">
        <v>35600000</v>
      </c>
      <c r="K595" s="29" t="str">
        <f t="shared" si="9"/>
        <v>Спир</v>
      </c>
      <c r="L595" s="29" t="s">
        <v>499</v>
      </c>
    </row>
    <row r="596" spans="1:12">
      <c r="A596">
        <v>6979827</v>
      </c>
      <c r="B596" t="s">
        <v>1523</v>
      </c>
      <c r="C596" t="s">
        <v>176</v>
      </c>
      <c r="D596" t="s">
        <v>177</v>
      </c>
      <c r="E596">
        <v>45285</v>
      </c>
      <c r="F596" t="s">
        <v>63</v>
      </c>
      <c r="G596" s="16">
        <v>1000</v>
      </c>
      <c r="H596" s="16">
        <v>3560001</v>
      </c>
      <c r="I596" s="16">
        <v>356000100</v>
      </c>
      <c r="K596" s="29" t="str">
        <f t="shared" si="9"/>
        <v>Спир</v>
      </c>
      <c r="L596" s="29" t="s">
        <v>499</v>
      </c>
    </row>
    <row r="597" spans="1:12">
      <c r="A597">
        <v>6979000</v>
      </c>
      <c r="B597" t="s">
        <v>1523</v>
      </c>
      <c r="C597" t="s">
        <v>87</v>
      </c>
      <c r="D597" t="s">
        <v>88</v>
      </c>
      <c r="E597">
        <v>78261</v>
      </c>
      <c r="F597" t="s">
        <v>266</v>
      </c>
      <c r="G597" s="16">
        <v>17100</v>
      </c>
      <c r="H597" s="16">
        <v>35560000</v>
      </c>
      <c r="I597" s="16">
        <v>608076000</v>
      </c>
      <c r="K597" s="29" t="str">
        <f t="shared" si="9"/>
        <v>Спир</v>
      </c>
      <c r="L597" s="29" t="s">
        <v>499</v>
      </c>
    </row>
    <row r="598" spans="1:12">
      <c r="A598">
        <v>6978147</v>
      </c>
      <c r="B598" t="s">
        <v>1523</v>
      </c>
      <c r="C598" t="s">
        <v>115</v>
      </c>
      <c r="D598" t="s">
        <v>116</v>
      </c>
      <c r="E598">
        <v>45433</v>
      </c>
      <c r="F598" t="s">
        <v>64</v>
      </c>
      <c r="G598" s="16">
        <v>300</v>
      </c>
      <c r="H598" s="16">
        <v>4491200</v>
      </c>
      <c r="I598" s="16">
        <v>134736000</v>
      </c>
      <c r="K598" s="29" t="str">
        <f t="shared" si="9"/>
        <v>Спир</v>
      </c>
      <c r="L598" s="29" t="s">
        <v>499</v>
      </c>
    </row>
    <row r="599" spans="1:12">
      <c r="A599">
        <v>6978114</v>
      </c>
      <c r="B599" t="s">
        <v>1523</v>
      </c>
      <c r="C599" t="s">
        <v>117</v>
      </c>
      <c r="D599" t="s">
        <v>118</v>
      </c>
      <c r="E599">
        <v>45285</v>
      </c>
      <c r="F599" t="s">
        <v>63</v>
      </c>
      <c r="G599" s="16">
        <v>500</v>
      </c>
      <c r="H599" s="16">
        <v>3556000</v>
      </c>
      <c r="I599" s="16">
        <v>177800000</v>
      </c>
      <c r="K599" s="29" t="str">
        <f t="shared" si="9"/>
        <v>Спир</v>
      </c>
      <c r="L599" s="29" t="s">
        <v>499</v>
      </c>
    </row>
    <row r="600" spans="1:12">
      <c r="A600">
        <v>6978113</v>
      </c>
      <c r="B600" t="s">
        <v>1523</v>
      </c>
      <c r="C600" t="s">
        <v>204</v>
      </c>
      <c r="D600" t="s">
        <v>205</v>
      </c>
      <c r="E600">
        <v>45285</v>
      </c>
      <c r="F600" t="s">
        <v>63</v>
      </c>
      <c r="G600" s="16">
        <v>200</v>
      </c>
      <c r="H600" s="16">
        <v>3556000</v>
      </c>
      <c r="I600" s="16">
        <v>71120000</v>
      </c>
      <c r="K600" s="29" t="str">
        <f t="shared" si="9"/>
        <v>Спир</v>
      </c>
      <c r="L600" s="29" t="s">
        <v>499</v>
      </c>
    </row>
    <row r="601" spans="1:12">
      <c r="A601">
        <v>6976252</v>
      </c>
      <c r="B601" t="s">
        <v>1586</v>
      </c>
      <c r="C601" t="s">
        <v>65</v>
      </c>
      <c r="D601" t="s">
        <v>66</v>
      </c>
      <c r="E601">
        <v>45285</v>
      </c>
      <c r="F601" t="s">
        <v>63</v>
      </c>
      <c r="G601" s="16">
        <v>500</v>
      </c>
      <c r="H601" s="16">
        <v>3556000</v>
      </c>
      <c r="I601" s="16">
        <v>177800000</v>
      </c>
      <c r="K601" s="29" t="str">
        <f t="shared" si="9"/>
        <v>Спир</v>
      </c>
      <c r="L601" s="29" t="s">
        <v>499</v>
      </c>
    </row>
    <row r="602" spans="1:12">
      <c r="A602">
        <v>6976251</v>
      </c>
      <c r="B602" t="s">
        <v>1586</v>
      </c>
      <c r="C602" t="s">
        <v>71</v>
      </c>
      <c r="D602" t="s">
        <v>72</v>
      </c>
      <c r="E602">
        <v>45285</v>
      </c>
      <c r="F602" t="s">
        <v>63</v>
      </c>
      <c r="G602" s="16">
        <v>200</v>
      </c>
      <c r="H602" s="16">
        <v>3556000</v>
      </c>
      <c r="I602" s="16">
        <v>71120000</v>
      </c>
      <c r="K602" s="29" t="str">
        <f t="shared" si="9"/>
        <v>Спир</v>
      </c>
      <c r="L602" s="29" t="s">
        <v>499</v>
      </c>
    </row>
    <row r="603" spans="1:12">
      <c r="A603">
        <v>6974338</v>
      </c>
      <c r="B603" t="s">
        <v>1586</v>
      </c>
      <c r="C603" t="s">
        <v>306</v>
      </c>
      <c r="D603" t="s">
        <v>313</v>
      </c>
      <c r="E603">
        <v>45285</v>
      </c>
      <c r="F603" t="s">
        <v>63</v>
      </c>
      <c r="G603" s="16">
        <v>20</v>
      </c>
      <c r="H603" s="16">
        <v>3556000</v>
      </c>
      <c r="I603" s="16">
        <v>7112000</v>
      </c>
      <c r="K603" s="29" t="str">
        <f t="shared" si="9"/>
        <v>Спир</v>
      </c>
      <c r="L603" s="29" t="s">
        <v>499</v>
      </c>
    </row>
    <row r="604" spans="1:12">
      <c r="A604">
        <v>6971701</v>
      </c>
      <c r="B604" t="s">
        <v>1587</v>
      </c>
      <c r="C604" t="s">
        <v>108</v>
      </c>
      <c r="D604" t="s">
        <v>109</v>
      </c>
      <c r="E604">
        <v>78262</v>
      </c>
      <c r="F604" t="s">
        <v>272</v>
      </c>
      <c r="G604" s="16">
        <v>3100</v>
      </c>
      <c r="H604" s="16">
        <v>35890400</v>
      </c>
      <c r="I604" s="16">
        <v>111260240</v>
      </c>
      <c r="K604" s="29" t="str">
        <f t="shared" si="9"/>
        <v>Спир</v>
      </c>
      <c r="L604" s="29" t="s">
        <v>499</v>
      </c>
    </row>
    <row r="605" spans="1:12">
      <c r="A605">
        <v>6971700</v>
      </c>
      <c r="B605" t="s">
        <v>1587</v>
      </c>
      <c r="C605" t="s">
        <v>108</v>
      </c>
      <c r="D605" t="s">
        <v>109</v>
      </c>
      <c r="E605">
        <v>78262</v>
      </c>
      <c r="F605" t="s">
        <v>272</v>
      </c>
      <c r="G605" s="16">
        <v>3100</v>
      </c>
      <c r="H605" s="16">
        <v>35890400</v>
      </c>
      <c r="I605" s="16">
        <v>111260240</v>
      </c>
      <c r="K605" s="29" t="str">
        <f t="shared" si="9"/>
        <v>Спир</v>
      </c>
      <c r="L605" s="29" t="s">
        <v>499</v>
      </c>
    </row>
    <row r="606" spans="1:12">
      <c r="A606">
        <v>6970882</v>
      </c>
      <c r="B606" t="s">
        <v>1587</v>
      </c>
      <c r="C606" t="s">
        <v>278</v>
      </c>
      <c r="D606" t="s">
        <v>279</v>
      </c>
      <c r="E606">
        <v>45285</v>
      </c>
      <c r="F606" t="s">
        <v>63</v>
      </c>
      <c r="G606" s="16">
        <v>100</v>
      </c>
      <c r="H606" s="16">
        <v>3556000</v>
      </c>
      <c r="I606" s="16">
        <v>35560000</v>
      </c>
      <c r="K606" s="29" t="str">
        <f t="shared" si="9"/>
        <v>Спир</v>
      </c>
      <c r="L606" s="29" t="s">
        <v>499</v>
      </c>
    </row>
    <row r="607" spans="1:12">
      <c r="A607">
        <v>6967095</v>
      </c>
      <c r="B607" t="s">
        <v>1588</v>
      </c>
      <c r="C607" t="s">
        <v>204</v>
      </c>
      <c r="D607" t="s">
        <v>205</v>
      </c>
      <c r="E607">
        <v>45285</v>
      </c>
      <c r="F607" t="s">
        <v>63</v>
      </c>
      <c r="G607" s="16">
        <v>200</v>
      </c>
      <c r="H607" s="16">
        <v>3556000</v>
      </c>
      <c r="I607" s="16">
        <v>71120000</v>
      </c>
      <c r="K607" s="29" t="str">
        <f t="shared" si="9"/>
        <v>Спир</v>
      </c>
      <c r="L607" s="29" t="s">
        <v>499</v>
      </c>
    </row>
    <row r="608" spans="1:12">
      <c r="A608">
        <v>6967094</v>
      </c>
      <c r="B608" t="s">
        <v>1588</v>
      </c>
      <c r="C608" t="s">
        <v>1589</v>
      </c>
      <c r="D608" t="s">
        <v>1590</v>
      </c>
      <c r="E608">
        <v>45285</v>
      </c>
      <c r="F608" t="s">
        <v>63</v>
      </c>
      <c r="G608" s="16">
        <v>1000</v>
      </c>
      <c r="H608" s="16">
        <v>3556001</v>
      </c>
      <c r="I608" s="16">
        <v>355600100</v>
      </c>
      <c r="K608" s="29" t="str">
        <f t="shared" si="9"/>
        <v>Спир</v>
      </c>
      <c r="L608" s="29" t="s">
        <v>499</v>
      </c>
    </row>
    <row r="609" spans="1:12">
      <c r="A609">
        <v>6967093</v>
      </c>
      <c r="B609" t="s">
        <v>1588</v>
      </c>
      <c r="C609" t="s">
        <v>141</v>
      </c>
      <c r="D609" t="s">
        <v>142</v>
      </c>
      <c r="E609">
        <v>45285</v>
      </c>
      <c r="F609" t="s">
        <v>63</v>
      </c>
      <c r="G609" s="16">
        <v>100</v>
      </c>
      <c r="H609" s="16">
        <v>3556002</v>
      </c>
      <c r="I609" s="16">
        <v>35560020</v>
      </c>
      <c r="K609" s="29" t="str">
        <f t="shared" si="9"/>
        <v>Спир</v>
      </c>
      <c r="L609" s="29" t="s">
        <v>499</v>
      </c>
    </row>
    <row r="610" spans="1:12">
      <c r="A610">
        <v>6967092</v>
      </c>
      <c r="B610" t="s">
        <v>1588</v>
      </c>
      <c r="C610" t="s">
        <v>82</v>
      </c>
      <c r="D610" t="s">
        <v>83</v>
      </c>
      <c r="E610">
        <v>45285</v>
      </c>
      <c r="F610" t="s">
        <v>63</v>
      </c>
      <c r="G610" s="16">
        <v>520</v>
      </c>
      <c r="H610" s="16">
        <v>3556003</v>
      </c>
      <c r="I610" s="16">
        <v>184912156</v>
      </c>
      <c r="K610" s="29" t="str">
        <f t="shared" si="9"/>
        <v>Спир</v>
      </c>
      <c r="L610" s="29" t="s">
        <v>499</v>
      </c>
    </row>
    <row r="611" spans="1:12">
      <c r="A611">
        <v>6967091</v>
      </c>
      <c r="B611" t="s">
        <v>1588</v>
      </c>
      <c r="C611" t="s">
        <v>1582</v>
      </c>
      <c r="D611" t="s">
        <v>1583</v>
      </c>
      <c r="E611">
        <v>45285</v>
      </c>
      <c r="F611" t="s">
        <v>63</v>
      </c>
      <c r="G611" s="16">
        <v>90</v>
      </c>
      <c r="H611" s="16">
        <v>3556005</v>
      </c>
      <c r="I611" s="16">
        <v>32004045</v>
      </c>
      <c r="K611" s="29" t="str">
        <f t="shared" si="9"/>
        <v>Спир</v>
      </c>
      <c r="L611" s="29" t="s">
        <v>499</v>
      </c>
    </row>
    <row r="612" spans="1:12">
      <c r="A612">
        <v>6965095</v>
      </c>
      <c r="B612" t="s">
        <v>1591</v>
      </c>
      <c r="C612" t="s">
        <v>273</v>
      </c>
      <c r="D612" t="s">
        <v>274</v>
      </c>
      <c r="E612">
        <v>45285</v>
      </c>
      <c r="F612" t="s">
        <v>63</v>
      </c>
      <c r="G612" s="16">
        <v>150</v>
      </c>
      <c r="H612" s="16">
        <v>3556002</v>
      </c>
      <c r="I612" s="16">
        <v>53340030</v>
      </c>
      <c r="K612" s="29" t="str">
        <f t="shared" si="9"/>
        <v>Спир</v>
      </c>
      <c r="L612" s="29" t="s">
        <v>499</v>
      </c>
    </row>
    <row r="613" spans="1:12">
      <c r="A613">
        <v>6963135</v>
      </c>
      <c r="B613" t="s">
        <v>1591</v>
      </c>
      <c r="C613" t="s">
        <v>76</v>
      </c>
      <c r="D613" t="s">
        <v>77</v>
      </c>
      <c r="E613">
        <v>45285</v>
      </c>
      <c r="F613" t="s">
        <v>63</v>
      </c>
      <c r="G613" s="16">
        <v>50</v>
      </c>
      <c r="H613" s="16">
        <v>3556600</v>
      </c>
      <c r="I613" s="16">
        <v>17783000</v>
      </c>
      <c r="K613" s="29" t="str">
        <f t="shared" si="9"/>
        <v>Спир</v>
      </c>
      <c r="L613" s="29" t="s">
        <v>499</v>
      </c>
    </row>
    <row r="614" spans="1:12">
      <c r="A614">
        <v>6961277</v>
      </c>
      <c r="B614" t="s">
        <v>1592</v>
      </c>
      <c r="C614" t="s">
        <v>198</v>
      </c>
      <c r="D614" t="s">
        <v>199</v>
      </c>
      <c r="E614">
        <v>78261</v>
      </c>
      <c r="F614" t="s">
        <v>266</v>
      </c>
      <c r="G614" s="16">
        <v>6100</v>
      </c>
      <c r="H614" s="16">
        <v>35560000</v>
      </c>
      <c r="I614" s="16">
        <v>216916000</v>
      </c>
      <c r="K614" s="29" t="str">
        <f t="shared" si="9"/>
        <v>Спир</v>
      </c>
      <c r="L614" s="29" t="s">
        <v>499</v>
      </c>
    </row>
    <row r="615" spans="1:12">
      <c r="A615">
        <v>6961019</v>
      </c>
      <c r="B615" t="s">
        <v>1592</v>
      </c>
      <c r="C615" t="s">
        <v>91</v>
      </c>
      <c r="D615" t="s">
        <v>92</v>
      </c>
      <c r="E615">
        <v>45285</v>
      </c>
      <c r="F615" t="s">
        <v>63</v>
      </c>
      <c r="G615" s="16">
        <v>250</v>
      </c>
      <c r="H615" s="16">
        <v>3561510</v>
      </c>
      <c r="I615" s="16">
        <v>89037750</v>
      </c>
      <c r="K615" s="29" t="str">
        <f t="shared" si="9"/>
        <v>Спир</v>
      </c>
      <c r="L615" s="29" t="s">
        <v>499</v>
      </c>
    </row>
    <row r="616" spans="1:12">
      <c r="A616">
        <v>6959138</v>
      </c>
      <c r="B616" t="s">
        <v>1592</v>
      </c>
      <c r="C616" t="s">
        <v>135</v>
      </c>
      <c r="D616" t="s">
        <v>136</v>
      </c>
      <c r="E616">
        <v>45285</v>
      </c>
      <c r="F616" t="s">
        <v>63</v>
      </c>
      <c r="G616" s="16">
        <v>100</v>
      </c>
      <c r="H616" s="16">
        <v>3556000</v>
      </c>
      <c r="I616" s="16">
        <v>35560000</v>
      </c>
      <c r="K616" s="29" t="str">
        <f t="shared" si="9"/>
        <v>Спир</v>
      </c>
      <c r="L616" s="29" t="s">
        <v>499</v>
      </c>
    </row>
    <row r="617" spans="1:12">
      <c r="A617">
        <v>6959137</v>
      </c>
      <c r="B617" t="s">
        <v>1592</v>
      </c>
      <c r="C617" t="s">
        <v>95</v>
      </c>
      <c r="D617" t="s">
        <v>96</v>
      </c>
      <c r="E617">
        <v>45285</v>
      </c>
      <c r="F617" t="s">
        <v>63</v>
      </c>
      <c r="G617" s="16">
        <v>500</v>
      </c>
      <c r="H617" s="16">
        <v>3556000</v>
      </c>
      <c r="I617" s="16">
        <v>177800000</v>
      </c>
      <c r="K617" s="29" t="str">
        <f t="shared" si="9"/>
        <v>Спир</v>
      </c>
      <c r="L617" s="29" t="s">
        <v>499</v>
      </c>
    </row>
    <row r="618" spans="1:12">
      <c r="A618">
        <v>6959136</v>
      </c>
      <c r="B618" t="s">
        <v>1592</v>
      </c>
      <c r="C618" t="s">
        <v>425</v>
      </c>
      <c r="D618" t="s">
        <v>426</v>
      </c>
      <c r="E618">
        <v>45285</v>
      </c>
      <c r="F618" t="s">
        <v>63</v>
      </c>
      <c r="G618" s="16">
        <v>1600</v>
      </c>
      <c r="H618" s="16">
        <v>3556001</v>
      </c>
      <c r="I618" s="16">
        <v>568960160</v>
      </c>
      <c r="K618" s="29" t="str">
        <f t="shared" si="9"/>
        <v>Спир</v>
      </c>
      <c r="L618" s="29" t="s">
        <v>499</v>
      </c>
    </row>
    <row r="619" spans="1:12">
      <c r="A619">
        <v>6959135</v>
      </c>
      <c r="B619" t="s">
        <v>1592</v>
      </c>
      <c r="C619" t="s">
        <v>1582</v>
      </c>
      <c r="D619" t="s">
        <v>1583</v>
      </c>
      <c r="E619">
        <v>45285</v>
      </c>
      <c r="F619" t="s">
        <v>63</v>
      </c>
      <c r="G619" s="16">
        <v>90</v>
      </c>
      <c r="H619" s="16">
        <v>3556005</v>
      </c>
      <c r="I619" s="16">
        <v>32004045</v>
      </c>
      <c r="K619" s="29" t="str">
        <f t="shared" si="9"/>
        <v>Спир</v>
      </c>
      <c r="L619" s="29" t="s">
        <v>499</v>
      </c>
    </row>
    <row r="620" spans="1:12">
      <c r="A620">
        <v>6957261</v>
      </c>
      <c r="B620" t="s">
        <v>1553</v>
      </c>
      <c r="C620" t="s">
        <v>207</v>
      </c>
      <c r="D620" t="s">
        <v>105</v>
      </c>
      <c r="E620">
        <v>45284</v>
      </c>
      <c r="F620" t="s">
        <v>62</v>
      </c>
      <c r="G620" s="16">
        <v>1600</v>
      </c>
      <c r="H620" s="16">
        <v>3589040</v>
      </c>
      <c r="I620" s="16">
        <v>574246400</v>
      </c>
      <c r="K620" s="29" t="str">
        <f t="shared" si="9"/>
        <v>Спир</v>
      </c>
      <c r="L620" s="29" t="s">
        <v>499</v>
      </c>
    </row>
    <row r="621" spans="1:12">
      <c r="A621">
        <v>6957260</v>
      </c>
      <c r="B621" t="s">
        <v>1553</v>
      </c>
      <c r="C621" t="s">
        <v>69</v>
      </c>
      <c r="D621" t="s">
        <v>70</v>
      </c>
      <c r="E621">
        <v>45284</v>
      </c>
      <c r="F621" t="s">
        <v>62</v>
      </c>
      <c r="G621" s="16">
        <v>40</v>
      </c>
      <c r="H621" s="16">
        <v>3589040</v>
      </c>
      <c r="I621" s="16">
        <v>14356160</v>
      </c>
      <c r="K621" s="29" t="str">
        <f t="shared" si="9"/>
        <v>Спир</v>
      </c>
      <c r="L621" s="29" t="s">
        <v>499</v>
      </c>
    </row>
    <row r="622" spans="1:12">
      <c r="A622">
        <v>6956242</v>
      </c>
      <c r="B622" t="s">
        <v>1553</v>
      </c>
      <c r="C622" t="s">
        <v>198</v>
      </c>
      <c r="D622" t="s">
        <v>199</v>
      </c>
      <c r="E622">
        <v>78261</v>
      </c>
      <c r="F622" t="s">
        <v>266</v>
      </c>
      <c r="G622" s="16">
        <v>6100</v>
      </c>
      <c r="H622" s="16">
        <v>35560000</v>
      </c>
      <c r="I622" s="16">
        <v>216916000</v>
      </c>
      <c r="K622" s="29" t="str">
        <f t="shared" si="9"/>
        <v>Спир</v>
      </c>
      <c r="L622" s="29" t="s">
        <v>499</v>
      </c>
    </row>
    <row r="623" spans="1:12">
      <c r="A623">
        <v>6955498</v>
      </c>
      <c r="B623" t="s">
        <v>1553</v>
      </c>
      <c r="C623" t="s">
        <v>97</v>
      </c>
      <c r="D623" t="s">
        <v>98</v>
      </c>
      <c r="E623">
        <v>45433</v>
      </c>
      <c r="F623" t="s">
        <v>64</v>
      </c>
      <c r="G623" s="16">
        <v>80</v>
      </c>
      <c r="H623" s="16">
        <v>4495000</v>
      </c>
      <c r="I623" s="16">
        <v>35960000</v>
      </c>
      <c r="K623" s="29" t="str">
        <f t="shared" si="9"/>
        <v>Спир</v>
      </c>
      <c r="L623" s="29" t="s">
        <v>499</v>
      </c>
    </row>
    <row r="624" spans="1:12">
      <c r="A624">
        <v>6955497</v>
      </c>
      <c r="B624" t="s">
        <v>1553</v>
      </c>
      <c r="C624" t="s">
        <v>171</v>
      </c>
      <c r="D624" t="s">
        <v>172</v>
      </c>
      <c r="E624">
        <v>45433</v>
      </c>
      <c r="F624" t="s">
        <v>64</v>
      </c>
      <c r="G624" s="16">
        <v>30</v>
      </c>
      <c r="H624" s="16">
        <v>4496200</v>
      </c>
      <c r="I624" s="16">
        <v>13488600</v>
      </c>
      <c r="K624" s="29" t="str">
        <f t="shared" si="9"/>
        <v>Спир</v>
      </c>
      <c r="L624" s="29" t="s">
        <v>499</v>
      </c>
    </row>
    <row r="625" spans="1:12">
      <c r="A625">
        <v>6955429</v>
      </c>
      <c r="B625" t="s">
        <v>1553</v>
      </c>
      <c r="C625" t="s">
        <v>204</v>
      </c>
      <c r="D625" t="s">
        <v>205</v>
      </c>
      <c r="E625">
        <v>45284</v>
      </c>
      <c r="F625" t="s">
        <v>62</v>
      </c>
      <c r="G625" s="16">
        <v>200</v>
      </c>
      <c r="H625" s="16">
        <v>3589040</v>
      </c>
      <c r="I625" s="16">
        <v>71780800</v>
      </c>
      <c r="K625" s="29" t="str">
        <f t="shared" si="9"/>
        <v>Спир</v>
      </c>
      <c r="L625" s="29" t="s">
        <v>499</v>
      </c>
    </row>
    <row r="626" spans="1:12">
      <c r="A626">
        <v>6955428</v>
      </c>
      <c r="B626" t="s">
        <v>1553</v>
      </c>
      <c r="C626" t="s">
        <v>89</v>
      </c>
      <c r="D626" t="s">
        <v>90</v>
      </c>
      <c r="E626">
        <v>45284</v>
      </c>
      <c r="F626" t="s">
        <v>62</v>
      </c>
      <c r="G626" s="16">
        <v>200</v>
      </c>
      <c r="H626" s="16">
        <v>3590000</v>
      </c>
      <c r="I626" s="16">
        <v>71800000</v>
      </c>
      <c r="K626" s="29" t="str">
        <f t="shared" si="9"/>
        <v>Спир</v>
      </c>
      <c r="L626" s="29" t="s">
        <v>499</v>
      </c>
    </row>
    <row r="627" spans="1:12">
      <c r="A627">
        <v>6953583</v>
      </c>
      <c r="B627" t="s">
        <v>1521</v>
      </c>
      <c r="C627" t="s">
        <v>1593</v>
      </c>
      <c r="D627" t="s">
        <v>1594</v>
      </c>
      <c r="E627">
        <v>45433</v>
      </c>
      <c r="F627" t="s">
        <v>64</v>
      </c>
      <c r="G627" s="16">
        <v>1500</v>
      </c>
      <c r="H627" s="16">
        <v>4493200</v>
      </c>
      <c r="I627" s="16">
        <v>673980000</v>
      </c>
      <c r="K627" s="29" t="str">
        <f t="shared" si="9"/>
        <v>Спир</v>
      </c>
      <c r="L627" s="29" t="s">
        <v>499</v>
      </c>
    </row>
    <row r="628" spans="1:12">
      <c r="A628">
        <v>6953554</v>
      </c>
      <c r="B628" t="s">
        <v>1521</v>
      </c>
      <c r="C628" t="s">
        <v>378</v>
      </c>
      <c r="D628" t="s">
        <v>379</v>
      </c>
      <c r="E628">
        <v>45285</v>
      </c>
      <c r="F628" t="s">
        <v>63</v>
      </c>
      <c r="G628" s="16">
        <v>1200</v>
      </c>
      <c r="H628" s="16">
        <v>3556000</v>
      </c>
      <c r="I628" s="16">
        <v>426720000</v>
      </c>
      <c r="K628" s="29" t="str">
        <f t="shared" si="9"/>
        <v>Спир</v>
      </c>
      <c r="L628" s="29" t="s">
        <v>499</v>
      </c>
    </row>
    <row r="629" spans="1:12">
      <c r="A629">
        <v>6951536</v>
      </c>
      <c r="B629" t="s">
        <v>1521</v>
      </c>
      <c r="C629" t="s">
        <v>323</v>
      </c>
      <c r="D629" t="s">
        <v>324</v>
      </c>
      <c r="E629">
        <v>45285</v>
      </c>
      <c r="F629" t="s">
        <v>63</v>
      </c>
      <c r="G629" s="16">
        <v>60</v>
      </c>
      <c r="H629" s="16">
        <v>3556000</v>
      </c>
      <c r="I629" s="16">
        <v>21336000</v>
      </c>
      <c r="K629" s="29" t="str">
        <f t="shared" si="9"/>
        <v>Спир</v>
      </c>
      <c r="L629" s="29" t="s">
        <v>499</v>
      </c>
    </row>
    <row r="630" spans="1:12">
      <c r="A630">
        <v>6949408</v>
      </c>
      <c r="B630" t="s">
        <v>1595</v>
      </c>
      <c r="C630" t="s">
        <v>113</v>
      </c>
      <c r="D630" t="s">
        <v>114</v>
      </c>
      <c r="E630">
        <v>45433</v>
      </c>
      <c r="F630" t="s">
        <v>64</v>
      </c>
      <c r="G630" s="16">
        <v>100</v>
      </c>
      <c r="H630" s="16">
        <v>4491200</v>
      </c>
      <c r="I630" s="16">
        <v>44912000</v>
      </c>
      <c r="K630" s="29" t="str">
        <f t="shared" si="9"/>
        <v>Спир</v>
      </c>
      <c r="L630" s="29" t="s">
        <v>499</v>
      </c>
    </row>
    <row r="631" spans="1:12">
      <c r="A631">
        <v>6949407</v>
      </c>
      <c r="B631" t="s">
        <v>1595</v>
      </c>
      <c r="C631" t="s">
        <v>127</v>
      </c>
      <c r="D631" t="s">
        <v>128</v>
      </c>
      <c r="E631">
        <v>9945433</v>
      </c>
      <c r="F631" t="s">
        <v>284</v>
      </c>
      <c r="G631" s="16">
        <v>100</v>
      </c>
      <c r="H631" s="16">
        <v>4491200</v>
      </c>
      <c r="I631" s="16">
        <v>44912000</v>
      </c>
      <c r="K631" s="29" t="str">
        <f t="shared" si="9"/>
        <v>Спир</v>
      </c>
      <c r="L631" s="29" t="s">
        <v>499</v>
      </c>
    </row>
    <row r="632" spans="1:12">
      <c r="A632">
        <v>6949376</v>
      </c>
      <c r="B632" t="s">
        <v>1595</v>
      </c>
      <c r="C632" t="s">
        <v>71</v>
      </c>
      <c r="D632" t="s">
        <v>72</v>
      </c>
      <c r="E632">
        <v>45285</v>
      </c>
      <c r="F632" t="s">
        <v>63</v>
      </c>
      <c r="G632" s="16">
        <v>200</v>
      </c>
      <c r="H632" s="16">
        <v>3556000</v>
      </c>
      <c r="I632" s="16">
        <v>71120000</v>
      </c>
      <c r="K632" s="29" t="str">
        <f t="shared" si="9"/>
        <v>Спир</v>
      </c>
      <c r="L632" s="29" t="s">
        <v>499</v>
      </c>
    </row>
    <row r="633" spans="1:12">
      <c r="A633">
        <v>6949375</v>
      </c>
      <c r="B633" t="s">
        <v>1595</v>
      </c>
      <c r="C633" t="s">
        <v>117</v>
      </c>
      <c r="D633" t="s">
        <v>118</v>
      </c>
      <c r="E633">
        <v>45285</v>
      </c>
      <c r="F633" t="s">
        <v>63</v>
      </c>
      <c r="G633" s="16">
        <v>400</v>
      </c>
      <c r="H633" s="16">
        <v>3556001</v>
      </c>
      <c r="I633" s="16">
        <v>142240040</v>
      </c>
      <c r="K633" s="29" t="str">
        <f t="shared" si="9"/>
        <v>Спир</v>
      </c>
      <c r="L633" s="29" t="s">
        <v>499</v>
      </c>
    </row>
    <row r="634" spans="1:12">
      <c r="A634">
        <v>6947393</v>
      </c>
      <c r="B634" t="s">
        <v>1595</v>
      </c>
      <c r="C634" t="s">
        <v>1582</v>
      </c>
      <c r="D634" t="s">
        <v>1583</v>
      </c>
      <c r="E634">
        <v>45285</v>
      </c>
      <c r="F634" t="s">
        <v>63</v>
      </c>
      <c r="G634" s="16">
        <v>90</v>
      </c>
      <c r="H634" s="16">
        <v>3556000</v>
      </c>
      <c r="I634" s="16">
        <v>32004000</v>
      </c>
      <c r="K634" s="29" t="str">
        <f t="shared" si="9"/>
        <v>Спир</v>
      </c>
      <c r="L634" s="29" t="s">
        <v>499</v>
      </c>
    </row>
    <row r="635" spans="1:12">
      <c r="A635">
        <v>6945488</v>
      </c>
      <c r="B635" t="s">
        <v>1596</v>
      </c>
      <c r="C635" t="s">
        <v>103</v>
      </c>
      <c r="D635" t="s">
        <v>104</v>
      </c>
      <c r="E635">
        <v>45284</v>
      </c>
      <c r="F635" t="s">
        <v>62</v>
      </c>
      <c r="G635" s="16">
        <v>3220</v>
      </c>
      <c r="H635" s="16">
        <v>3589099</v>
      </c>
      <c r="I635" s="16">
        <v>1155689878</v>
      </c>
      <c r="K635" s="29" t="str">
        <f t="shared" si="9"/>
        <v>Спир</v>
      </c>
      <c r="L635" s="29" t="s">
        <v>499</v>
      </c>
    </row>
    <row r="636" spans="1:12">
      <c r="A636">
        <v>6945487</v>
      </c>
      <c r="B636" t="s">
        <v>1596</v>
      </c>
      <c r="C636" t="s">
        <v>137</v>
      </c>
      <c r="D636" t="s">
        <v>138</v>
      </c>
      <c r="E636">
        <v>45285</v>
      </c>
      <c r="F636" t="s">
        <v>63</v>
      </c>
      <c r="G636" s="16">
        <v>100</v>
      </c>
      <c r="H636" s="16">
        <v>3556000</v>
      </c>
      <c r="I636" s="16">
        <v>35560000</v>
      </c>
      <c r="K636" s="29" t="str">
        <f t="shared" si="9"/>
        <v>Спир</v>
      </c>
      <c r="L636" s="29" t="s">
        <v>499</v>
      </c>
    </row>
    <row r="637" spans="1:12">
      <c r="A637">
        <v>6942315</v>
      </c>
      <c r="B637" t="s">
        <v>1597</v>
      </c>
      <c r="C637" t="s">
        <v>1496</v>
      </c>
      <c r="D637" t="s">
        <v>1585</v>
      </c>
      <c r="E637">
        <v>45285</v>
      </c>
      <c r="F637" t="s">
        <v>63</v>
      </c>
      <c r="G637" s="16">
        <v>200</v>
      </c>
      <c r="H637" s="16">
        <v>3556000</v>
      </c>
      <c r="I637" s="16">
        <v>71120000</v>
      </c>
      <c r="K637" s="29" t="str">
        <f t="shared" si="9"/>
        <v>Спир</v>
      </c>
      <c r="L637" s="29" t="s">
        <v>499</v>
      </c>
    </row>
    <row r="638" spans="1:12">
      <c r="A638">
        <v>6942314</v>
      </c>
      <c r="B638" t="s">
        <v>1597</v>
      </c>
      <c r="C638" t="s">
        <v>375</v>
      </c>
      <c r="D638" t="s">
        <v>110</v>
      </c>
      <c r="E638">
        <v>45285</v>
      </c>
      <c r="F638" t="s">
        <v>63</v>
      </c>
      <c r="G638" s="16">
        <v>150</v>
      </c>
      <c r="H638" s="16">
        <v>3556010</v>
      </c>
      <c r="I638" s="16">
        <v>53340150</v>
      </c>
      <c r="K638" s="29" t="str">
        <f t="shared" si="9"/>
        <v>Спир</v>
      </c>
      <c r="L638" s="29" t="s">
        <v>499</v>
      </c>
    </row>
    <row r="639" spans="1:12">
      <c r="A639">
        <v>6940793</v>
      </c>
      <c r="B639" t="s">
        <v>1597</v>
      </c>
      <c r="C639" t="s">
        <v>1598</v>
      </c>
      <c r="D639" t="s">
        <v>1599</v>
      </c>
      <c r="E639">
        <v>45285</v>
      </c>
      <c r="F639" t="s">
        <v>63</v>
      </c>
      <c r="G639" s="16">
        <v>100</v>
      </c>
      <c r="H639" s="16">
        <v>3556000</v>
      </c>
      <c r="I639" s="16">
        <v>35560000</v>
      </c>
      <c r="K639" s="29" t="str">
        <f t="shared" si="9"/>
        <v>Спир</v>
      </c>
      <c r="L639" s="29" t="s">
        <v>499</v>
      </c>
    </row>
    <row r="640" spans="1:12">
      <c r="A640">
        <v>6940792</v>
      </c>
      <c r="B640" t="s">
        <v>1597</v>
      </c>
      <c r="C640" t="s">
        <v>1600</v>
      </c>
      <c r="D640" t="s">
        <v>1601</v>
      </c>
      <c r="E640">
        <v>45285</v>
      </c>
      <c r="F640" t="s">
        <v>63</v>
      </c>
      <c r="G640" s="16">
        <v>50</v>
      </c>
      <c r="H640" s="16">
        <v>3556001</v>
      </c>
      <c r="I640" s="16">
        <v>17780005</v>
      </c>
      <c r="K640" s="29" t="str">
        <f t="shared" si="9"/>
        <v>Спир</v>
      </c>
      <c r="L640" s="29" t="s">
        <v>499</v>
      </c>
    </row>
    <row r="641" spans="1:12">
      <c r="A641">
        <v>6936645</v>
      </c>
      <c r="B641" t="s">
        <v>1602</v>
      </c>
      <c r="C641" t="s">
        <v>219</v>
      </c>
      <c r="D641" t="s">
        <v>220</v>
      </c>
      <c r="E641">
        <v>78261</v>
      </c>
      <c r="F641" t="s">
        <v>266</v>
      </c>
      <c r="G641" s="16">
        <v>1200</v>
      </c>
      <c r="H641" s="16">
        <v>35560000</v>
      </c>
      <c r="I641" s="16">
        <v>42672000</v>
      </c>
      <c r="K641" s="29" t="str">
        <f t="shared" si="9"/>
        <v>Спир</v>
      </c>
      <c r="L641" s="29" t="s">
        <v>499</v>
      </c>
    </row>
    <row r="642" spans="1:12">
      <c r="A642">
        <v>6936364</v>
      </c>
      <c r="B642" t="s">
        <v>1602</v>
      </c>
      <c r="C642" t="s">
        <v>1603</v>
      </c>
      <c r="D642" t="s">
        <v>1604</v>
      </c>
      <c r="E642">
        <v>45433</v>
      </c>
      <c r="F642" t="s">
        <v>64</v>
      </c>
      <c r="G642" s="16">
        <v>10</v>
      </c>
      <c r="H642" s="16">
        <v>4491200</v>
      </c>
      <c r="I642" s="16">
        <v>4491200</v>
      </c>
      <c r="K642" s="29" t="str">
        <f t="shared" si="9"/>
        <v>Спир</v>
      </c>
      <c r="L642" s="29" t="s">
        <v>499</v>
      </c>
    </row>
    <row r="643" spans="1:12">
      <c r="A643">
        <v>6936336</v>
      </c>
      <c r="B643" t="s">
        <v>1602</v>
      </c>
      <c r="C643" t="s">
        <v>204</v>
      </c>
      <c r="D643" t="s">
        <v>205</v>
      </c>
      <c r="E643">
        <v>45285</v>
      </c>
      <c r="F643" t="s">
        <v>63</v>
      </c>
      <c r="G643" s="16">
        <v>200</v>
      </c>
      <c r="H643" s="16">
        <v>3556000</v>
      </c>
      <c r="I643" s="16">
        <v>71120000</v>
      </c>
      <c r="K643" s="29" t="str">
        <f t="shared" si="9"/>
        <v>Спир</v>
      </c>
      <c r="L643" s="29" t="s">
        <v>499</v>
      </c>
    </row>
    <row r="644" spans="1:12">
      <c r="A644">
        <v>6936335</v>
      </c>
      <c r="B644" t="s">
        <v>1602</v>
      </c>
      <c r="C644" t="s">
        <v>253</v>
      </c>
      <c r="D644" t="s">
        <v>254</v>
      </c>
      <c r="E644">
        <v>45285</v>
      </c>
      <c r="F644" t="s">
        <v>63</v>
      </c>
      <c r="G644" s="16">
        <v>100</v>
      </c>
      <c r="H644" s="16">
        <v>3556010</v>
      </c>
      <c r="I644" s="16">
        <v>35560100</v>
      </c>
      <c r="K644" s="29" t="str">
        <f t="shared" si="9"/>
        <v>Спир</v>
      </c>
      <c r="L644" s="29" t="s">
        <v>499</v>
      </c>
    </row>
    <row r="645" spans="1:12">
      <c r="A645">
        <v>6935699</v>
      </c>
      <c r="B645" t="s">
        <v>1602</v>
      </c>
      <c r="C645" t="s">
        <v>78</v>
      </c>
      <c r="D645" t="s">
        <v>79</v>
      </c>
      <c r="E645">
        <v>78261</v>
      </c>
      <c r="F645" t="s">
        <v>266</v>
      </c>
      <c r="G645" s="16">
        <v>7000</v>
      </c>
      <c r="H645" s="16">
        <v>35560000</v>
      </c>
      <c r="I645" s="16">
        <v>248920000</v>
      </c>
      <c r="K645" s="29" t="str">
        <f t="shared" ref="K645:K708" si="10">LEFT(F645,4)</f>
        <v>Спир</v>
      </c>
      <c r="L645" s="29" t="s">
        <v>499</v>
      </c>
    </row>
    <row r="646" spans="1:12">
      <c r="A646">
        <v>6935026</v>
      </c>
      <c r="B646" t="s">
        <v>1602</v>
      </c>
      <c r="C646" t="s">
        <v>1605</v>
      </c>
      <c r="D646" t="s">
        <v>1606</v>
      </c>
      <c r="E646">
        <v>45285</v>
      </c>
      <c r="F646" t="s">
        <v>63</v>
      </c>
      <c r="G646" s="16">
        <v>100</v>
      </c>
      <c r="H646" s="16">
        <v>3556001</v>
      </c>
      <c r="I646" s="16">
        <v>35560010</v>
      </c>
      <c r="K646" s="29" t="str">
        <f t="shared" si="10"/>
        <v>Спир</v>
      </c>
      <c r="L646" s="29" t="s">
        <v>499</v>
      </c>
    </row>
    <row r="647" spans="1:12">
      <c r="A647">
        <v>6932801</v>
      </c>
      <c r="B647" t="s">
        <v>1607</v>
      </c>
      <c r="C647" t="s">
        <v>108</v>
      </c>
      <c r="D647" t="s">
        <v>109</v>
      </c>
      <c r="E647">
        <v>78262</v>
      </c>
      <c r="F647" t="s">
        <v>272</v>
      </c>
      <c r="G647" s="16">
        <v>3100</v>
      </c>
      <c r="H647" s="16">
        <v>35890400</v>
      </c>
      <c r="I647" s="16">
        <v>111260240</v>
      </c>
      <c r="K647" s="29" t="str">
        <f t="shared" si="10"/>
        <v>Спир</v>
      </c>
      <c r="L647" s="29" t="s">
        <v>499</v>
      </c>
    </row>
    <row r="648" spans="1:12">
      <c r="A648">
        <v>6932800</v>
      </c>
      <c r="B648" t="s">
        <v>1607</v>
      </c>
      <c r="C648" t="s">
        <v>108</v>
      </c>
      <c r="D648" t="s">
        <v>109</v>
      </c>
      <c r="E648">
        <v>78262</v>
      </c>
      <c r="F648" t="s">
        <v>272</v>
      </c>
      <c r="G648" s="16">
        <v>3100</v>
      </c>
      <c r="H648" s="16">
        <v>35890400</v>
      </c>
      <c r="I648" s="16">
        <v>111260240</v>
      </c>
      <c r="K648" s="29" t="str">
        <f t="shared" si="10"/>
        <v>Спир</v>
      </c>
      <c r="L648" s="29" t="s">
        <v>499</v>
      </c>
    </row>
    <row r="649" spans="1:12">
      <c r="A649">
        <v>6932799</v>
      </c>
      <c r="B649" t="s">
        <v>1607</v>
      </c>
      <c r="C649" t="s">
        <v>108</v>
      </c>
      <c r="D649" t="s">
        <v>109</v>
      </c>
      <c r="E649">
        <v>78262</v>
      </c>
      <c r="F649" t="s">
        <v>272</v>
      </c>
      <c r="G649" s="16">
        <v>3100</v>
      </c>
      <c r="H649" s="16">
        <v>35890400</v>
      </c>
      <c r="I649" s="16">
        <v>111260240</v>
      </c>
      <c r="K649" s="29" t="str">
        <f t="shared" si="10"/>
        <v>Спир</v>
      </c>
      <c r="L649" s="29" t="s">
        <v>499</v>
      </c>
    </row>
    <row r="650" spans="1:12">
      <c r="A650">
        <v>6932798</v>
      </c>
      <c r="B650" t="s">
        <v>1607</v>
      </c>
      <c r="C650" t="s">
        <v>108</v>
      </c>
      <c r="D650" t="s">
        <v>109</v>
      </c>
      <c r="E650">
        <v>78262</v>
      </c>
      <c r="F650" t="s">
        <v>272</v>
      </c>
      <c r="G650" s="16">
        <v>3100</v>
      </c>
      <c r="H650" s="16">
        <v>35890400</v>
      </c>
      <c r="I650" s="16">
        <v>111260240</v>
      </c>
      <c r="K650" s="29" t="str">
        <f t="shared" si="10"/>
        <v>Спир</v>
      </c>
      <c r="L650" s="29" t="s">
        <v>499</v>
      </c>
    </row>
    <row r="651" spans="1:12">
      <c r="A651">
        <v>6932044</v>
      </c>
      <c r="B651" t="s">
        <v>1607</v>
      </c>
      <c r="C651" t="s">
        <v>1582</v>
      </c>
      <c r="D651" t="s">
        <v>1583</v>
      </c>
      <c r="E651">
        <v>45285</v>
      </c>
      <c r="F651" t="s">
        <v>63</v>
      </c>
      <c r="G651" s="16">
        <v>100</v>
      </c>
      <c r="H651" s="16">
        <v>3556005</v>
      </c>
      <c r="I651" s="16">
        <v>35560050</v>
      </c>
      <c r="K651" s="29" t="str">
        <f t="shared" si="10"/>
        <v>Спир</v>
      </c>
      <c r="L651" s="29" t="s">
        <v>499</v>
      </c>
    </row>
    <row r="652" spans="1:12">
      <c r="A652">
        <v>6930508</v>
      </c>
      <c r="B652" t="s">
        <v>1555</v>
      </c>
      <c r="C652" t="s">
        <v>1589</v>
      </c>
      <c r="D652" t="s">
        <v>1590</v>
      </c>
      <c r="E652">
        <v>45285</v>
      </c>
      <c r="F652" t="s">
        <v>63</v>
      </c>
      <c r="G652" s="16">
        <v>1000</v>
      </c>
      <c r="H652" s="16">
        <v>3556001</v>
      </c>
      <c r="I652" s="16">
        <v>355600100</v>
      </c>
      <c r="K652" s="29" t="str">
        <f t="shared" si="10"/>
        <v>Спир</v>
      </c>
      <c r="L652" s="29" t="s">
        <v>499</v>
      </c>
    </row>
    <row r="653" spans="1:12">
      <c r="A653">
        <v>6929805</v>
      </c>
      <c r="B653" t="s">
        <v>1555</v>
      </c>
      <c r="C653" t="s">
        <v>270</v>
      </c>
      <c r="D653" t="s">
        <v>271</v>
      </c>
      <c r="E653">
        <v>78261</v>
      </c>
      <c r="F653" t="s">
        <v>266</v>
      </c>
      <c r="G653" s="16">
        <v>4400</v>
      </c>
      <c r="H653" s="16">
        <v>35560000</v>
      </c>
      <c r="I653" s="16">
        <v>156464000</v>
      </c>
      <c r="K653" s="29" t="str">
        <f t="shared" si="10"/>
        <v>Спир</v>
      </c>
      <c r="L653" s="29" t="s">
        <v>499</v>
      </c>
    </row>
    <row r="654" spans="1:12">
      <c r="A654">
        <v>6929804</v>
      </c>
      <c r="B654" t="s">
        <v>1555</v>
      </c>
      <c r="C654" t="s">
        <v>198</v>
      </c>
      <c r="D654" t="s">
        <v>199</v>
      </c>
      <c r="E654">
        <v>78261</v>
      </c>
      <c r="F654" t="s">
        <v>266</v>
      </c>
      <c r="G654" s="16">
        <v>6000</v>
      </c>
      <c r="H654" s="16">
        <v>35560000</v>
      </c>
      <c r="I654" s="16">
        <v>213360000</v>
      </c>
      <c r="K654" s="29" t="str">
        <f t="shared" si="10"/>
        <v>Спир</v>
      </c>
      <c r="L654" s="29" t="s">
        <v>499</v>
      </c>
    </row>
    <row r="655" spans="1:12">
      <c r="A655">
        <v>6929078</v>
      </c>
      <c r="B655" t="s">
        <v>1555</v>
      </c>
      <c r="C655" t="s">
        <v>1608</v>
      </c>
      <c r="D655" t="s">
        <v>1609</v>
      </c>
      <c r="E655">
        <v>45433</v>
      </c>
      <c r="F655" t="s">
        <v>64</v>
      </c>
      <c r="G655" s="16">
        <v>20</v>
      </c>
      <c r="H655" s="16">
        <v>4491200</v>
      </c>
      <c r="I655" s="16">
        <v>8982400</v>
      </c>
      <c r="K655" s="29" t="str">
        <f t="shared" si="10"/>
        <v>Спир</v>
      </c>
      <c r="L655" s="29" t="s">
        <v>499</v>
      </c>
    </row>
    <row r="656" spans="1:12">
      <c r="A656">
        <v>6929077</v>
      </c>
      <c r="B656" t="s">
        <v>1555</v>
      </c>
      <c r="C656" t="s">
        <v>1610</v>
      </c>
      <c r="D656" t="s">
        <v>1611</v>
      </c>
      <c r="E656">
        <v>45433</v>
      </c>
      <c r="F656" t="s">
        <v>64</v>
      </c>
      <c r="G656" s="16">
        <v>100</v>
      </c>
      <c r="H656" s="16">
        <v>4491201</v>
      </c>
      <c r="I656" s="16">
        <v>44912010</v>
      </c>
      <c r="K656" s="29" t="str">
        <f t="shared" si="10"/>
        <v>Спир</v>
      </c>
      <c r="L656" s="29" t="s">
        <v>499</v>
      </c>
    </row>
    <row r="657" spans="1:12">
      <c r="A657">
        <v>6929076</v>
      </c>
      <c r="B657" t="s">
        <v>1555</v>
      </c>
      <c r="C657" t="s">
        <v>1612</v>
      </c>
      <c r="D657" t="s">
        <v>1613</v>
      </c>
      <c r="E657">
        <v>45433</v>
      </c>
      <c r="F657" t="s">
        <v>64</v>
      </c>
      <c r="G657" s="16">
        <v>30</v>
      </c>
      <c r="H657" s="16">
        <v>4500200</v>
      </c>
      <c r="I657" s="16">
        <v>13500600</v>
      </c>
      <c r="K657" s="29" t="str">
        <f t="shared" si="10"/>
        <v>Спир</v>
      </c>
      <c r="L657" s="29" t="s">
        <v>499</v>
      </c>
    </row>
    <row r="658" spans="1:12">
      <c r="A658">
        <v>6929036</v>
      </c>
      <c r="B658" t="s">
        <v>1555</v>
      </c>
      <c r="C658" t="s">
        <v>1614</v>
      </c>
      <c r="D658" t="s">
        <v>1615</v>
      </c>
      <c r="E658">
        <v>45285</v>
      </c>
      <c r="F658" t="s">
        <v>63</v>
      </c>
      <c r="G658" s="16">
        <v>10</v>
      </c>
      <c r="H658" s="16">
        <v>3560999</v>
      </c>
      <c r="I658" s="16">
        <v>3560999</v>
      </c>
      <c r="K658" s="29" t="str">
        <f t="shared" si="10"/>
        <v>Спир</v>
      </c>
      <c r="L658" s="29" t="s">
        <v>499</v>
      </c>
    </row>
    <row r="659" spans="1:12">
      <c r="A659">
        <v>6927900</v>
      </c>
      <c r="B659" t="s">
        <v>1616</v>
      </c>
      <c r="C659" t="s">
        <v>198</v>
      </c>
      <c r="D659" t="s">
        <v>199</v>
      </c>
      <c r="E659">
        <v>78261</v>
      </c>
      <c r="F659" t="s">
        <v>266</v>
      </c>
      <c r="G659" s="16">
        <v>3200</v>
      </c>
      <c r="H659" s="16">
        <v>35560000</v>
      </c>
      <c r="I659" s="16">
        <v>113792000</v>
      </c>
      <c r="K659" s="29" t="str">
        <f t="shared" si="10"/>
        <v>Спир</v>
      </c>
      <c r="L659" s="29" t="s">
        <v>499</v>
      </c>
    </row>
    <row r="660" spans="1:12">
      <c r="A660">
        <v>6927623</v>
      </c>
      <c r="B660" t="s">
        <v>1616</v>
      </c>
      <c r="C660" t="s">
        <v>300</v>
      </c>
      <c r="D660" t="s">
        <v>307</v>
      </c>
      <c r="E660">
        <v>45285</v>
      </c>
      <c r="F660" t="s">
        <v>63</v>
      </c>
      <c r="G660" s="16">
        <v>500</v>
      </c>
      <c r="H660" s="16">
        <v>3556001</v>
      </c>
      <c r="I660" s="16">
        <v>177800050</v>
      </c>
      <c r="K660" s="29" t="str">
        <f t="shared" si="10"/>
        <v>Спир</v>
      </c>
      <c r="L660" s="29" t="s">
        <v>499</v>
      </c>
    </row>
    <row r="661" spans="1:12">
      <c r="A661">
        <v>6926789</v>
      </c>
      <c r="B661" t="s">
        <v>1616</v>
      </c>
      <c r="C661" t="s">
        <v>198</v>
      </c>
      <c r="D661" t="s">
        <v>199</v>
      </c>
      <c r="E661">
        <v>78261</v>
      </c>
      <c r="F661" t="s">
        <v>266</v>
      </c>
      <c r="G661" s="16">
        <v>2800</v>
      </c>
      <c r="H661" s="16">
        <v>35560000</v>
      </c>
      <c r="I661" s="16">
        <v>99568000</v>
      </c>
      <c r="K661" s="29" t="str">
        <f t="shared" si="10"/>
        <v>Спир</v>
      </c>
      <c r="L661" s="29" t="s">
        <v>499</v>
      </c>
    </row>
    <row r="662" spans="1:12">
      <c r="A662">
        <v>6926788</v>
      </c>
      <c r="B662" t="s">
        <v>1616</v>
      </c>
      <c r="C662" t="s">
        <v>1193</v>
      </c>
      <c r="D662" t="s">
        <v>1617</v>
      </c>
      <c r="E662">
        <v>78261</v>
      </c>
      <c r="F662" t="s">
        <v>266</v>
      </c>
      <c r="G662" s="16">
        <v>3200</v>
      </c>
      <c r="H662" s="16">
        <v>35560001</v>
      </c>
      <c r="I662" s="16">
        <v>113792003.2</v>
      </c>
      <c r="K662" s="29" t="str">
        <f t="shared" si="10"/>
        <v>Спир</v>
      </c>
      <c r="L662" s="29" t="s">
        <v>499</v>
      </c>
    </row>
    <row r="663" spans="1:12">
      <c r="A663">
        <v>6926004</v>
      </c>
      <c r="B663" t="s">
        <v>1616</v>
      </c>
      <c r="C663" t="s">
        <v>1582</v>
      </c>
      <c r="D663" t="s">
        <v>1583</v>
      </c>
      <c r="E663">
        <v>45285</v>
      </c>
      <c r="F663" t="s">
        <v>63</v>
      </c>
      <c r="G663" s="16">
        <v>80</v>
      </c>
      <c r="H663" s="16">
        <v>3556000</v>
      </c>
      <c r="I663" s="16">
        <v>28448000</v>
      </c>
      <c r="K663" s="29" t="str">
        <f t="shared" si="10"/>
        <v>Спир</v>
      </c>
      <c r="L663" s="29" t="s">
        <v>499</v>
      </c>
    </row>
    <row r="664" spans="1:12">
      <c r="A664">
        <v>6926003</v>
      </c>
      <c r="B664" t="s">
        <v>1616</v>
      </c>
      <c r="C664" t="s">
        <v>225</v>
      </c>
      <c r="D664" t="s">
        <v>226</v>
      </c>
      <c r="E664">
        <v>45285</v>
      </c>
      <c r="F664" t="s">
        <v>63</v>
      </c>
      <c r="G664" s="16">
        <v>300</v>
      </c>
      <c r="H664" s="16">
        <v>3556100</v>
      </c>
      <c r="I664" s="16">
        <v>106683000</v>
      </c>
      <c r="K664" s="29" t="str">
        <f t="shared" si="10"/>
        <v>Спир</v>
      </c>
      <c r="L664" s="29" t="s">
        <v>499</v>
      </c>
    </row>
    <row r="665" spans="1:12">
      <c r="A665">
        <v>6924115</v>
      </c>
      <c r="B665" t="s">
        <v>1618</v>
      </c>
      <c r="C665" t="s">
        <v>323</v>
      </c>
      <c r="D665" t="s">
        <v>324</v>
      </c>
      <c r="E665">
        <v>45284</v>
      </c>
      <c r="F665" t="s">
        <v>62</v>
      </c>
      <c r="G665" s="16">
        <v>50</v>
      </c>
      <c r="H665" s="16">
        <v>3589040</v>
      </c>
      <c r="I665" s="16">
        <v>17945200</v>
      </c>
      <c r="K665" s="29" t="str">
        <f t="shared" si="10"/>
        <v>Спир</v>
      </c>
      <c r="L665" s="29" t="s">
        <v>499</v>
      </c>
    </row>
    <row r="666" spans="1:12">
      <c r="A666">
        <v>6924114</v>
      </c>
      <c r="B666" t="s">
        <v>1618</v>
      </c>
      <c r="C666" t="s">
        <v>103</v>
      </c>
      <c r="D666" t="s">
        <v>104</v>
      </c>
      <c r="E666">
        <v>45284</v>
      </c>
      <c r="F666" t="s">
        <v>62</v>
      </c>
      <c r="G666" s="16">
        <v>3220</v>
      </c>
      <c r="H666" s="16">
        <v>3589099</v>
      </c>
      <c r="I666" s="16">
        <v>1155689878</v>
      </c>
      <c r="K666" s="29" t="str">
        <f t="shared" si="10"/>
        <v>Спир</v>
      </c>
      <c r="L666" s="29" t="s">
        <v>499</v>
      </c>
    </row>
    <row r="667" spans="1:12">
      <c r="A667">
        <v>6923059</v>
      </c>
      <c r="B667" t="s">
        <v>1618</v>
      </c>
      <c r="C667" t="s">
        <v>87</v>
      </c>
      <c r="D667" t="s">
        <v>88</v>
      </c>
      <c r="E667">
        <v>78261</v>
      </c>
      <c r="F667" t="s">
        <v>266</v>
      </c>
      <c r="G667" s="16">
        <v>17100</v>
      </c>
      <c r="H667" s="16">
        <v>35560000</v>
      </c>
      <c r="I667" s="16">
        <v>608076000</v>
      </c>
      <c r="K667" s="29" t="str">
        <f t="shared" si="10"/>
        <v>Спир</v>
      </c>
      <c r="L667" s="29" t="s">
        <v>499</v>
      </c>
    </row>
    <row r="668" spans="1:12">
      <c r="A668">
        <v>6922333</v>
      </c>
      <c r="B668" t="s">
        <v>1618</v>
      </c>
      <c r="C668" t="s">
        <v>1619</v>
      </c>
      <c r="D668" t="s">
        <v>1620</v>
      </c>
      <c r="E668">
        <v>45433</v>
      </c>
      <c r="F668" t="s">
        <v>64</v>
      </c>
      <c r="G668" s="16">
        <v>20</v>
      </c>
      <c r="H668" s="16">
        <v>4491200</v>
      </c>
      <c r="I668" s="16">
        <v>8982400</v>
      </c>
      <c r="K668" s="29" t="str">
        <f t="shared" si="10"/>
        <v>Спир</v>
      </c>
      <c r="L668" s="29" t="s">
        <v>499</v>
      </c>
    </row>
    <row r="669" spans="1:12">
      <c r="A669">
        <v>6920347</v>
      </c>
      <c r="B669" t="s">
        <v>1556</v>
      </c>
      <c r="C669" t="s">
        <v>99</v>
      </c>
      <c r="D669" t="s">
        <v>100</v>
      </c>
      <c r="E669">
        <v>45285</v>
      </c>
      <c r="F669" t="s">
        <v>63</v>
      </c>
      <c r="G669" s="16">
        <v>400</v>
      </c>
      <c r="H669" s="16">
        <v>3556001</v>
      </c>
      <c r="I669" s="16">
        <v>142240040</v>
      </c>
      <c r="K669" s="29" t="str">
        <f t="shared" si="10"/>
        <v>Спир</v>
      </c>
      <c r="L669" s="29" t="s">
        <v>499</v>
      </c>
    </row>
    <row r="670" spans="1:12">
      <c r="A670">
        <v>6919599</v>
      </c>
      <c r="B670" t="s">
        <v>1556</v>
      </c>
      <c r="C670" t="s">
        <v>108</v>
      </c>
      <c r="D670" t="s">
        <v>109</v>
      </c>
      <c r="E670">
        <v>78262</v>
      </c>
      <c r="F670" t="s">
        <v>272</v>
      </c>
      <c r="G670" s="16">
        <v>3100</v>
      </c>
      <c r="H670" s="16">
        <v>35890400</v>
      </c>
      <c r="I670" s="16">
        <v>111260240</v>
      </c>
      <c r="K670" s="29" t="str">
        <f t="shared" si="10"/>
        <v>Спир</v>
      </c>
      <c r="L670" s="29" t="s">
        <v>499</v>
      </c>
    </row>
    <row r="671" spans="1:12">
      <c r="A671">
        <v>6919598</v>
      </c>
      <c r="B671" t="s">
        <v>1556</v>
      </c>
      <c r="C671" t="s">
        <v>108</v>
      </c>
      <c r="D671" t="s">
        <v>109</v>
      </c>
      <c r="E671">
        <v>78262</v>
      </c>
      <c r="F671" t="s">
        <v>272</v>
      </c>
      <c r="G671" s="16">
        <v>3100</v>
      </c>
      <c r="H671" s="16">
        <v>35890400</v>
      </c>
      <c r="I671" s="16">
        <v>111260240</v>
      </c>
      <c r="K671" s="29" t="str">
        <f t="shared" si="10"/>
        <v>Спир</v>
      </c>
      <c r="L671" s="29" t="s">
        <v>499</v>
      </c>
    </row>
    <row r="672" spans="1:12">
      <c r="A672">
        <v>6919597</v>
      </c>
      <c r="B672" t="s">
        <v>1556</v>
      </c>
      <c r="C672" t="s">
        <v>108</v>
      </c>
      <c r="D672" t="s">
        <v>109</v>
      </c>
      <c r="E672">
        <v>78262</v>
      </c>
      <c r="F672" t="s">
        <v>272</v>
      </c>
      <c r="G672" s="16">
        <v>3100</v>
      </c>
      <c r="H672" s="16">
        <v>35890400</v>
      </c>
      <c r="I672" s="16">
        <v>111260240</v>
      </c>
      <c r="K672" s="29" t="str">
        <f t="shared" si="10"/>
        <v>Спир</v>
      </c>
      <c r="L672" s="29" t="s">
        <v>499</v>
      </c>
    </row>
    <row r="673" spans="1:12">
      <c r="A673">
        <v>6919596</v>
      </c>
      <c r="B673" t="s">
        <v>1556</v>
      </c>
      <c r="C673" t="s">
        <v>108</v>
      </c>
      <c r="D673" t="s">
        <v>109</v>
      </c>
      <c r="E673">
        <v>78262</v>
      </c>
      <c r="F673" t="s">
        <v>272</v>
      </c>
      <c r="G673" s="16">
        <v>3100</v>
      </c>
      <c r="H673" s="16">
        <v>35890400</v>
      </c>
      <c r="I673" s="16">
        <v>111260240</v>
      </c>
      <c r="K673" s="29" t="str">
        <f t="shared" si="10"/>
        <v>Спир</v>
      </c>
      <c r="L673" s="29" t="s">
        <v>499</v>
      </c>
    </row>
    <row r="674" spans="1:12">
      <c r="A674">
        <v>6918920</v>
      </c>
      <c r="B674" t="s">
        <v>1556</v>
      </c>
      <c r="C674" t="s">
        <v>125</v>
      </c>
      <c r="D674" t="s">
        <v>126</v>
      </c>
      <c r="E674">
        <v>45433</v>
      </c>
      <c r="F674" t="s">
        <v>64</v>
      </c>
      <c r="G674" s="16">
        <v>40</v>
      </c>
      <c r="H674" s="16">
        <v>4491200</v>
      </c>
      <c r="I674" s="16">
        <v>17964800</v>
      </c>
      <c r="K674" s="29" t="str">
        <f t="shared" si="10"/>
        <v>Спир</v>
      </c>
      <c r="L674" s="29" t="s">
        <v>499</v>
      </c>
    </row>
    <row r="675" spans="1:12">
      <c r="A675">
        <v>6918896</v>
      </c>
      <c r="B675" t="s">
        <v>1556</v>
      </c>
      <c r="C675" t="s">
        <v>143</v>
      </c>
      <c r="D675" t="s">
        <v>144</v>
      </c>
      <c r="E675">
        <v>45284</v>
      </c>
      <c r="F675" t="s">
        <v>62</v>
      </c>
      <c r="G675" s="16">
        <v>3200</v>
      </c>
      <c r="H675" s="16">
        <v>3589040</v>
      </c>
      <c r="I675" s="16">
        <v>1148492800</v>
      </c>
      <c r="K675" s="29" t="str">
        <f t="shared" si="10"/>
        <v>Спир</v>
      </c>
      <c r="L675" s="29" t="s">
        <v>499</v>
      </c>
    </row>
    <row r="676" spans="1:12">
      <c r="A676">
        <v>6918888</v>
      </c>
      <c r="B676" t="s">
        <v>1556</v>
      </c>
      <c r="C676" t="s">
        <v>82</v>
      </c>
      <c r="D676" t="s">
        <v>83</v>
      </c>
      <c r="E676">
        <v>45285</v>
      </c>
      <c r="F676" t="s">
        <v>63</v>
      </c>
      <c r="G676" s="16">
        <v>540</v>
      </c>
      <c r="H676" s="16">
        <v>3556000</v>
      </c>
      <c r="I676" s="16">
        <v>192024000</v>
      </c>
      <c r="K676" s="29" t="str">
        <f t="shared" si="10"/>
        <v>Спир</v>
      </c>
      <c r="L676" s="29" t="s">
        <v>499</v>
      </c>
    </row>
    <row r="677" spans="1:12">
      <c r="A677">
        <v>6917886</v>
      </c>
      <c r="B677" t="s">
        <v>1621</v>
      </c>
      <c r="C677" t="s">
        <v>198</v>
      </c>
      <c r="D677" t="s">
        <v>199</v>
      </c>
      <c r="E677">
        <v>78261</v>
      </c>
      <c r="F677" t="s">
        <v>266</v>
      </c>
      <c r="G677" s="16">
        <v>6000</v>
      </c>
      <c r="H677" s="16">
        <v>35560000</v>
      </c>
      <c r="I677" s="16">
        <v>213360000</v>
      </c>
      <c r="K677" s="29" t="str">
        <f t="shared" si="10"/>
        <v>Спир</v>
      </c>
      <c r="L677" s="29" t="s">
        <v>499</v>
      </c>
    </row>
    <row r="678" spans="1:12">
      <c r="A678">
        <v>6917004</v>
      </c>
      <c r="B678" t="s">
        <v>1621</v>
      </c>
      <c r="C678" t="s">
        <v>270</v>
      </c>
      <c r="D678" t="s">
        <v>271</v>
      </c>
      <c r="E678">
        <v>78261</v>
      </c>
      <c r="F678" t="s">
        <v>266</v>
      </c>
      <c r="G678" s="16">
        <v>4000</v>
      </c>
      <c r="H678" s="16">
        <v>35560000</v>
      </c>
      <c r="I678" s="16">
        <v>142240000</v>
      </c>
      <c r="K678" s="29" t="str">
        <f t="shared" si="10"/>
        <v>Спир</v>
      </c>
      <c r="L678" s="29" t="s">
        <v>499</v>
      </c>
    </row>
    <row r="679" spans="1:12">
      <c r="A679">
        <v>6916308</v>
      </c>
      <c r="B679" t="s">
        <v>1621</v>
      </c>
      <c r="C679" t="s">
        <v>1622</v>
      </c>
      <c r="D679" t="s">
        <v>1623</v>
      </c>
      <c r="E679">
        <v>45433</v>
      </c>
      <c r="F679" t="s">
        <v>64</v>
      </c>
      <c r="G679" s="16">
        <v>50</v>
      </c>
      <c r="H679" s="16">
        <v>4491200</v>
      </c>
      <c r="I679" s="16">
        <v>22456000</v>
      </c>
      <c r="K679" s="29" t="str">
        <f t="shared" si="10"/>
        <v>Спир</v>
      </c>
      <c r="L679" s="29" t="s">
        <v>499</v>
      </c>
    </row>
    <row r="680" spans="1:12">
      <c r="A680">
        <v>6916254</v>
      </c>
      <c r="B680" t="s">
        <v>1621</v>
      </c>
      <c r="C680" t="s">
        <v>137</v>
      </c>
      <c r="D680" t="s">
        <v>138</v>
      </c>
      <c r="E680">
        <v>45285</v>
      </c>
      <c r="F680" t="s">
        <v>63</v>
      </c>
      <c r="G680" s="16">
        <v>100</v>
      </c>
      <c r="H680" s="16">
        <v>3556000</v>
      </c>
      <c r="I680" s="16">
        <v>35560000</v>
      </c>
      <c r="K680" s="29" t="str">
        <f t="shared" si="10"/>
        <v>Спир</v>
      </c>
      <c r="L680" s="29" t="s">
        <v>499</v>
      </c>
    </row>
    <row r="681" spans="1:12">
      <c r="A681">
        <v>6916253</v>
      </c>
      <c r="B681" t="s">
        <v>1621</v>
      </c>
      <c r="C681" t="s">
        <v>204</v>
      </c>
      <c r="D681" t="s">
        <v>205</v>
      </c>
      <c r="E681">
        <v>45285</v>
      </c>
      <c r="F681" t="s">
        <v>63</v>
      </c>
      <c r="G681" s="16">
        <v>200</v>
      </c>
      <c r="H681" s="16">
        <v>3556000</v>
      </c>
      <c r="I681" s="16">
        <v>71120000</v>
      </c>
      <c r="K681" s="29" t="str">
        <f t="shared" si="10"/>
        <v>Спир</v>
      </c>
      <c r="L681" s="29" t="s">
        <v>499</v>
      </c>
    </row>
    <row r="682" spans="1:12">
      <c r="A682">
        <v>6913076</v>
      </c>
      <c r="B682" t="s">
        <v>1624</v>
      </c>
      <c r="C682" t="s">
        <v>95</v>
      </c>
      <c r="D682" t="s">
        <v>96</v>
      </c>
      <c r="E682">
        <v>45285</v>
      </c>
      <c r="F682" t="s">
        <v>63</v>
      </c>
      <c r="G682" s="16">
        <v>500</v>
      </c>
      <c r="H682" s="16">
        <v>3556000</v>
      </c>
      <c r="I682" s="16">
        <v>177800000</v>
      </c>
      <c r="K682" s="29" t="str">
        <f t="shared" si="10"/>
        <v>Спир</v>
      </c>
      <c r="L682" s="29" t="s">
        <v>499</v>
      </c>
    </row>
    <row r="683" spans="1:12">
      <c r="A683">
        <v>6911904</v>
      </c>
      <c r="B683" t="s">
        <v>1557</v>
      </c>
      <c r="C683" t="s">
        <v>345</v>
      </c>
      <c r="D683" t="s">
        <v>346</v>
      </c>
      <c r="E683">
        <v>45284</v>
      </c>
      <c r="F683" t="s">
        <v>62</v>
      </c>
      <c r="G683" s="16">
        <v>4500</v>
      </c>
      <c r="H683" s="16">
        <v>3589300</v>
      </c>
      <c r="I683" s="16">
        <v>1615185000</v>
      </c>
      <c r="K683" s="29" t="str">
        <f t="shared" si="10"/>
        <v>Спир</v>
      </c>
      <c r="L683" s="29" t="s">
        <v>499</v>
      </c>
    </row>
    <row r="684" spans="1:12">
      <c r="A684">
        <v>6911211</v>
      </c>
      <c r="B684" t="s">
        <v>1557</v>
      </c>
      <c r="C684" t="s">
        <v>80</v>
      </c>
      <c r="D684" t="s">
        <v>81</v>
      </c>
      <c r="E684">
        <v>78261</v>
      </c>
      <c r="F684" t="s">
        <v>266</v>
      </c>
      <c r="G684" s="16">
        <v>1500</v>
      </c>
      <c r="H684" s="16">
        <v>35560000</v>
      </c>
      <c r="I684" s="16">
        <v>53340000</v>
      </c>
      <c r="K684" s="29" t="str">
        <f t="shared" si="10"/>
        <v>Спир</v>
      </c>
      <c r="L684" s="29" t="s">
        <v>499</v>
      </c>
    </row>
    <row r="685" spans="1:12">
      <c r="A685">
        <v>6910409</v>
      </c>
      <c r="B685" t="s">
        <v>1557</v>
      </c>
      <c r="C685" t="s">
        <v>1580</v>
      </c>
      <c r="D685" t="s">
        <v>1581</v>
      </c>
      <c r="E685">
        <v>9945433</v>
      </c>
      <c r="F685" t="s">
        <v>284</v>
      </c>
      <c r="G685" s="16">
        <v>100</v>
      </c>
      <c r="H685" s="16">
        <v>4491202</v>
      </c>
      <c r="I685" s="16">
        <v>44912020</v>
      </c>
      <c r="K685" s="29" t="str">
        <f t="shared" si="10"/>
        <v>Спир</v>
      </c>
      <c r="L685" s="29" t="s">
        <v>499</v>
      </c>
    </row>
    <row r="686" spans="1:12">
      <c r="A686">
        <v>6910368</v>
      </c>
      <c r="B686" t="s">
        <v>1557</v>
      </c>
      <c r="C686" t="s">
        <v>1582</v>
      </c>
      <c r="D686" t="s">
        <v>1583</v>
      </c>
      <c r="E686">
        <v>45285</v>
      </c>
      <c r="F686" t="s">
        <v>63</v>
      </c>
      <c r="G686" s="16">
        <v>80</v>
      </c>
      <c r="H686" s="16">
        <v>3556005</v>
      </c>
      <c r="I686" s="16">
        <v>28448040</v>
      </c>
      <c r="K686" s="29" t="str">
        <f t="shared" si="10"/>
        <v>Спир</v>
      </c>
      <c r="L686" s="29" t="s">
        <v>499</v>
      </c>
    </row>
    <row r="687" spans="1:12">
      <c r="A687">
        <v>6909183</v>
      </c>
      <c r="B687" t="s">
        <v>1558</v>
      </c>
      <c r="C687" t="s">
        <v>67</v>
      </c>
      <c r="D687" t="s">
        <v>68</v>
      </c>
      <c r="E687">
        <v>78262</v>
      </c>
      <c r="F687" t="s">
        <v>272</v>
      </c>
      <c r="G687" s="16">
        <v>3200</v>
      </c>
      <c r="H687" s="16">
        <v>35890401</v>
      </c>
      <c r="I687" s="16">
        <v>114849283.2</v>
      </c>
      <c r="K687" s="29" t="str">
        <f t="shared" si="10"/>
        <v>Спир</v>
      </c>
      <c r="L687" s="29" t="s">
        <v>499</v>
      </c>
    </row>
    <row r="688" spans="1:12">
      <c r="A688">
        <v>6908879</v>
      </c>
      <c r="B688" t="s">
        <v>1558</v>
      </c>
      <c r="C688" t="s">
        <v>176</v>
      </c>
      <c r="D688" t="s">
        <v>177</v>
      </c>
      <c r="E688">
        <v>45285</v>
      </c>
      <c r="F688" t="s">
        <v>63</v>
      </c>
      <c r="G688" s="16">
        <v>1000</v>
      </c>
      <c r="H688" s="16">
        <v>3556001</v>
      </c>
      <c r="I688" s="16">
        <v>355600100</v>
      </c>
      <c r="K688" s="29" t="str">
        <f t="shared" si="10"/>
        <v>Спир</v>
      </c>
      <c r="L688" s="29" t="s">
        <v>499</v>
      </c>
    </row>
    <row r="689" spans="1:12">
      <c r="A689">
        <v>6908878</v>
      </c>
      <c r="B689" t="s">
        <v>1558</v>
      </c>
      <c r="C689" t="s">
        <v>135</v>
      </c>
      <c r="D689" t="s">
        <v>136</v>
      </c>
      <c r="E689">
        <v>45285</v>
      </c>
      <c r="F689" t="s">
        <v>63</v>
      </c>
      <c r="G689" s="16">
        <v>100</v>
      </c>
      <c r="H689" s="16">
        <v>3556001</v>
      </c>
      <c r="I689" s="16">
        <v>35560010</v>
      </c>
      <c r="K689" s="29" t="str">
        <f t="shared" si="10"/>
        <v>Спир</v>
      </c>
      <c r="L689" s="29" t="s">
        <v>499</v>
      </c>
    </row>
    <row r="690" spans="1:12">
      <c r="A690">
        <v>6907176</v>
      </c>
      <c r="B690" t="s">
        <v>1558</v>
      </c>
      <c r="C690" t="s">
        <v>261</v>
      </c>
      <c r="D690" t="s">
        <v>262</v>
      </c>
      <c r="E690">
        <v>45285</v>
      </c>
      <c r="F690" t="s">
        <v>63</v>
      </c>
      <c r="G690" s="16">
        <v>200</v>
      </c>
      <c r="H690" s="16">
        <v>3556001</v>
      </c>
      <c r="I690" s="16">
        <v>71120020</v>
      </c>
      <c r="K690" s="29" t="str">
        <f t="shared" si="10"/>
        <v>Спир</v>
      </c>
      <c r="L690" s="29" t="s">
        <v>499</v>
      </c>
    </row>
    <row r="691" spans="1:12">
      <c r="A691">
        <v>6905463</v>
      </c>
      <c r="B691" t="s">
        <v>1625</v>
      </c>
      <c r="C691" t="s">
        <v>200</v>
      </c>
      <c r="D691" t="s">
        <v>201</v>
      </c>
      <c r="E691">
        <v>45285</v>
      </c>
      <c r="F691" t="s">
        <v>63</v>
      </c>
      <c r="G691" s="16">
        <v>50</v>
      </c>
      <c r="H691" s="16">
        <v>3556000</v>
      </c>
      <c r="I691" s="16">
        <v>17780000</v>
      </c>
      <c r="K691" s="29" t="str">
        <f t="shared" si="10"/>
        <v>Спир</v>
      </c>
      <c r="L691" s="29" t="s">
        <v>499</v>
      </c>
    </row>
    <row r="692" spans="1:12">
      <c r="A692">
        <v>6905462</v>
      </c>
      <c r="B692" t="s">
        <v>1625</v>
      </c>
      <c r="C692" t="s">
        <v>204</v>
      </c>
      <c r="D692" t="s">
        <v>205</v>
      </c>
      <c r="E692">
        <v>45285</v>
      </c>
      <c r="F692" t="s">
        <v>63</v>
      </c>
      <c r="G692" s="16">
        <v>200</v>
      </c>
      <c r="H692" s="16">
        <v>3556000</v>
      </c>
      <c r="I692" s="16">
        <v>71120000</v>
      </c>
      <c r="K692" s="29" t="str">
        <f t="shared" si="10"/>
        <v>Спир</v>
      </c>
      <c r="L692" s="29" t="s">
        <v>499</v>
      </c>
    </row>
    <row r="693" spans="1:12">
      <c r="A693">
        <v>6904767</v>
      </c>
      <c r="B693" t="s">
        <v>1625</v>
      </c>
      <c r="C693" t="s">
        <v>198</v>
      </c>
      <c r="D693" t="s">
        <v>199</v>
      </c>
      <c r="E693">
        <v>78261</v>
      </c>
      <c r="F693" t="s">
        <v>266</v>
      </c>
      <c r="G693" s="16">
        <v>6000</v>
      </c>
      <c r="H693" s="16">
        <v>35560000</v>
      </c>
      <c r="I693" s="16">
        <v>213360000</v>
      </c>
      <c r="K693" s="29" t="str">
        <f t="shared" si="10"/>
        <v>Спир</v>
      </c>
      <c r="L693" s="29" t="s">
        <v>499</v>
      </c>
    </row>
    <row r="694" spans="1:12">
      <c r="A694">
        <v>6903951</v>
      </c>
      <c r="B694" t="s">
        <v>1625</v>
      </c>
      <c r="C694" t="s">
        <v>1626</v>
      </c>
      <c r="D694" t="s">
        <v>1627</v>
      </c>
      <c r="E694">
        <v>45433</v>
      </c>
      <c r="F694" t="s">
        <v>64</v>
      </c>
      <c r="G694" s="16">
        <v>20</v>
      </c>
      <c r="H694" s="16">
        <v>4491200</v>
      </c>
      <c r="I694" s="16">
        <v>8982400</v>
      </c>
      <c r="K694" s="29" t="str">
        <f t="shared" si="10"/>
        <v>Спир</v>
      </c>
      <c r="L694" s="29" t="s">
        <v>499</v>
      </c>
    </row>
    <row r="695" spans="1:12">
      <c r="A695">
        <v>6903917</v>
      </c>
      <c r="B695" t="s">
        <v>1625</v>
      </c>
      <c r="C695" t="s">
        <v>301</v>
      </c>
      <c r="D695" t="s">
        <v>308</v>
      </c>
      <c r="E695">
        <v>45285</v>
      </c>
      <c r="F695" t="s">
        <v>63</v>
      </c>
      <c r="G695" s="16">
        <v>120</v>
      </c>
      <c r="H695" s="16">
        <v>3556000</v>
      </c>
      <c r="I695" s="16">
        <v>42672000</v>
      </c>
      <c r="K695" s="29" t="str">
        <f t="shared" si="10"/>
        <v>Спир</v>
      </c>
      <c r="L695" s="29" t="s">
        <v>499</v>
      </c>
    </row>
    <row r="696" spans="1:12">
      <c r="A696">
        <v>6903916</v>
      </c>
      <c r="B696" t="s">
        <v>1625</v>
      </c>
      <c r="C696" t="s">
        <v>1628</v>
      </c>
      <c r="D696" t="s">
        <v>1629</v>
      </c>
      <c r="E696">
        <v>45285</v>
      </c>
      <c r="F696" t="s">
        <v>63</v>
      </c>
      <c r="G696" s="16">
        <v>30</v>
      </c>
      <c r="H696" s="16">
        <v>3556006</v>
      </c>
      <c r="I696" s="16">
        <v>10668018</v>
      </c>
      <c r="K696" s="29" t="str">
        <f t="shared" si="10"/>
        <v>Спир</v>
      </c>
      <c r="L696" s="29" t="s">
        <v>499</v>
      </c>
    </row>
    <row r="697" spans="1:12">
      <c r="A697">
        <v>6902005</v>
      </c>
      <c r="B697" t="s">
        <v>1630</v>
      </c>
      <c r="C697" t="s">
        <v>270</v>
      </c>
      <c r="D697" t="s">
        <v>271</v>
      </c>
      <c r="E697">
        <v>78261</v>
      </c>
      <c r="F697" t="s">
        <v>266</v>
      </c>
      <c r="G697" s="16">
        <v>4400</v>
      </c>
      <c r="H697" s="16">
        <v>35560000</v>
      </c>
      <c r="I697" s="16">
        <v>156464000</v>
      </c>
      <c r="K697" s="29" t="str">
        <f t="shared" si="10"/>
        <v>Спир</v>
      </c>
      <c r="L697" s="29" t="s">
        <v>499</v>
      </c>
    </row>
    <row r="698" spans="1:12">
      <c r="A698">
        <v>6901123</v>
      </c>
      <c r="B698" t="s">
        <v>1630</v>
      </c>
      <c r="C698" t="s">
        <v>103</v>
      </c>
      <c r="D698" t="s">
        <v>104</v>
      </c>
      <c r="E698">
        <v>45284</v>
      </c>
      <c r="F698" t="s">
        <v>62</v>
      </c>
      <c r="G698" s="16">
        <v>3220</v>
      </c>
      <c r="H698" s="16">
        <v>3589099</v>
      </c>
      <c r="I698" s="16">
        <v>1155689878</v>
      </c>
      <c r="K698" s="29" t="str">
        <f t="shared" si="10"/>
        <v>Спир</v>
      </c>
      <c r="L698" s="29" t="s">
        <v>499</v>
      </c>
    </row>
    <row r="699" spans="1:12">
      <c r="A699">
        <v>6899795</v>
      </c>
      <c r="B699" t="s">
        <v>1631</v>
      </c>
      <c r="C699" t="s">
        <v>1496</v>
      </c>
      <c r="D699" t="s">
        <v>1585</v>
      </c>
      <c r="E699">
        <v>45285</v>
      </c>
      <c r="F699" t="s">
        <v>63</v>
      </c>
      <c r="G699" s="16">
        <v>200</v>
      </c>
      <c r="H699" s="16">
        <v>3556000</v>
      </c>
      <c r="I699" s="16">
        <v>71120000</v>
      </c>
      <c r="K699" s="29" t="str">
        <f t="shared" si="10"/>
        <v>Спир</v>
      </c>
      <c r="L699" s="29" t="s">
        <v>499</v>
      </c>
    </row>
    <row r="700" spans="1:12">
      <c r="A700">
        <v>6899794</v>
      </c>
      <c r="B700" t="s">
        <v>1631</v>
      </c>
      <c r="C700" t="s">
        <v>119</v>
      </c>
      <c r="D700" t="s">
        <v>120</v>
      </c>
      <c r="E700">
        <v>45285</v>
      </c>
      <c r="F700" t="s">
        <v>63</v>
      </c>
      <c r="G700" s="16">
        <v>70</v>
      </c>
      <c r="H700" s="16">
        <v>3556009</v>
      </c>
      <c r="I700" s="16">
        <v>24892063</v>
      </c>
      <c r="K700" s="29" t="str">
        <f t="shared" si="10"/>
        <v>Спир</v>
      </c>
      <c r="L700" s="29" t="s">
        <v>499</v>
      </c>
    </row>
    <row r="701" spans="1:12">
      <c r="A701">
        <v>6899793</v>
      </c>
      <c r="B701" t="s">
        <v>1631</v>
      </c>
      <c r="C701" t="s">
        <v>1632</v>
      </c>
      <c r="D701" t="s">
        <v>1633</v>
      </c>
      <c r="E701">
        <v>45285</v>
      </c>
      <c r="F701" t="s">
        <v>63</v>
      </c>
      <c r="G701" s="16">
        <v>1170</v>
      </c>
      <c r="H701" s="16">
        <v>3556089</v>
      </c>
      <c r="I701" s="16">
        <v>416062413</v>
      </c>
      <c r="K701" s="29" t="str">
        <f t="shared" si="10"/>
        <v>Спир</v>
      </c>
      <c r="L701" s="29" t="s">
        <v>499</v>
      </c>
    </row>
    <row r="702" spans="1:12">
      <c r="A702">
        <v>6898195</v>
      </c>
      <c r="B702" t="s">
        <v>1631</v>
      </c>
      <c r="C702" t="s">
        <v>1575</v>
      </c>
      <c r="D702" t="s">
        <v>1576</v>
      </c>
      <c r="E702">
        <v>45285</v>
      </c>
      <c r="F702" t="s">
        <v>63</v>
      </c>
      <c r="G702" s="16">
        <v>1200</v>
      </c>
      <c r="H702" s="16">
        <v>3556000</v>
      </c>
      <c r="I702" s="16">
        <v>426720000</v>
      </c>
      <c r="K702" s="29" t="str">
        <f t="shared" si="10"/>
        <v>Спир</v>
      </c>
      <c r="L702" s="29" t="s">
        <v>499</v>
      </c>
    </row>
    <row r="703" spans="1:12">
      <c r="A703">
        <v>6895200</v>
      </c>
      <c r="B703" t="s">
        <v>1634</v>
      </c>
      <c r="C703" t="s">
        <v>76</v>
      </c>
      <c r="D703" t="s">
        <v>77</v>
      </c>
      <c r="E703">
        <v>45285</v>
      </c>
      <c r="F703" t="s">
        <v>63</v>
      </c>
      <c r="G703" s="16">
        <v>50</v>
      </c>
      <c r="H703" s="16">
        <v>3556000</v>
      </c>
      <c r="I703" s="16">
        <v>17780000</v>
      </c>
      <c r="K703" s="29" t="str">
        <f t="shared" si="10"/>
        <v>Спир</v>
      </c>
      <c r="L703" s="29" t="s">
        <v>499</v>
      </c>
    </row>
    <row r="704" spans="1:12">
      <c r="A704">
        <v>6895199</v>
      </c>
      <c r="B704" t="s">
        <v>1634</v>
      </c>
      <c r="C704" t="s">
        <v>1582</v>
      </c>
      <c r="D704" t="s">
        <v>1583</v>
      </c>
      <c r="E704">
        <v>45285</v>
      </c>
      <c r="F704" t="s">
        <v>63</v>
      </c>
      <c r="G704" s="16">
        <v>80</v>
      </c>
      <c r="H704" s="16">
        <v>3556008</v>
      </c>
      <c r="I704" s="16">
        <v>28448064</v>
      </c>
      <c r="K704" s="29" t="str">
        <f t="shared" si="10"/>
        <v>Спир</v>
      </c>
      <c r="L704" s="29" t="s">
        <v>499</v>
      </c>
    </row>
    <row r="705" spans="1:12">
      <c r="A705">
        <v>6895198</v>
      </c>
      <c r="B705" t="s">
        <v>1634</v>
      </c>
      <c r="C705" t="s">
        <v>143</v>
      </c>
      <c r="D705" t="s">
        <v>144</v>
      </c>
      <c r="E705">
        <v>45285</v>
      </c>
      <c r="F705" t="s">
        <v>63</v>
      </c>
      <c r="G705" s="16">
        <v>3200</v>
      </c>
      <c r="H705" s="16">
        <v>3556199</v>
      </c>
      <c r="I705" s="16">
        <v>1137983680</v>
      </c>
      <c r="K705" s="29" t="str">
        <f t="shared" si="10"/>
        <v>Спир</v>
      </c>
      <c r="L705" s="29" t="s">
        <v>499</v>
      </c>
    </row>
    <row r="706" spans="1:12">
      <c r="A706">
        <v>6895197</v>
      </c>
      <c r="B706" t="s">
        <v>1634</v>
      </c>
      <c r="C706" t="s">
        <v>65</v>
      </c>
      <c r="D706" t="s">
        <v>66</v>
      </c>
      <c r="E706">
        <v>45285</v>
      </c>
      <c r="F706" t="s">
        <v>63</v>
      </c>
      <c r="G706" s="16">
        <v>600</v>
      </c>
      <c r="H706" s="16">
        <v>3556222</v>
      </c>
      <c r="I706" s="16">
        <v>213373320</v>
      </c>
      <c r="K706" s="29" t="str">
        <f t="shared" si="10"/>
        <v>Спир</v>
      </c>
      <c r="L706" s="29" t="s">
        <v>499</v>
      </c>
    </row>
    <row r="707" spans="1:12">
      <c r="A707">
        <v>6893899</v>
      </c>
      <c r="B707" t="s">
        <v>1635</v>
      </c>
      <c r="C707" t="s">
        <v>80</v>
      </c>
      <c r="D707" t="s">
        <v>81</v>
      </c>
      <c r="E707">
        <v>78261</v>
      </c>
      <c r="F707" t="s">
        <v>266</v>
      </c>
      <c r="G707" s="16">
        <v>1600</v>
      </c>
      <c r="H707" s="16">
        <v>35560001</v>
      </c>
      <c r="I707" s="16">
        <v>56896001.600000001</v>
      </c>
      <c r="K707" s="29" t="str">
        <f t="shared" si="10"/>
        <v>Спир</v>
      </c>
      <c r="L707" s="29" t="s">
        <v>499</v>
      </c>
    </row>
    <row r="708" spans="1:12">
      <c r="A708">
        <v>6893486</v>
      </c>
      <c r="B708" t="s">
        <v>1635</v>
      </c>
      <c r="C708" t="s">
        <v>1570</v>
      </c>
      <c r="D708" t="s">
        <v>1571</v>
      </c>
      <c r="E708">
        <v>45285</v>
      </c>
      <c r="F708" t="s">
        <v>63</v>
      </c>
      <c r="G708" s="16">
        <v>20</v>
      </c>
      <c r="H708" s="16">
        <v>3556000</v>
      </c>
      <c r="I708" s="16">
        <v>7112000</v>
      </c>
      <c r="K708" s="29" t="str">
        <f t="shared" si="10"/>
        <v>Спир</v>
      </c>
      <c r="L708" s="29" t="s">
        <v>499</v>
      </c>
    </row>
    <row r="709" spans="1:12">
      <c r="A709">
        <v>6891378</v>
      </c>
      <c r="B709" t="s">
        <v>1635</v>
      </c>
      <c r="C709" t="s">
        <v>214</v>
      </c>
      <c r="D709" t="s">
        <v>215</v>
      </c>
      <c r="E709">
        <v>45433</v>
      </c>
      <c r="F709" t="s">
        <v>64</v>
      </c>
      <c r="G709" s="16">
        <v>300</v>
      </c>
      <c r="H709" s="16">
        <v>4491200</v>
      </c>
      <c r="I709" s="16">
        <v>134736000</v>
      </c>
      <c r="K709" s="29" t="str">
        <f t="shared" ref="K709:K772" si="11">LEFT(F709,4)</f>
        <v>Спир</v>
      </c>
      <c r="L709" s="29" t="s">
        <v>499</v>
      </c>
    </row>
    <row r="710" spans="1:12">
      <c r="A710">
        <v>6889892</v>
      </c>
      <c r="B710" t="s">
        <v>1636</v>
      </c>
      <c r="C710" t="s">
        <v>198</v>
      </c>
      <c r="D710" t="s">
        <v>199</v>
      </c>
      <c r="E710">
        <v>78261</v>
      </c>
      <c r="F710" t="s">
        <v>266</v>
      </c>
      <c r="G710" s="16">
        <v>6100</v>
      </c>
      <c r="H710" s="16">
        <v>35560000</v>
      </c>
      <c r="I710" s="16">
        <v>216916000</v>
      </c>
      <c r="K710" s="29" t="str">
        <f t="shared" si="11"/>
        <v>Спир</v>
      </c>
      <c r="L710" s="29" t="s">
        <v>499</v>
      </c>
    </row>
    <row r="711" spans="1:12">
      <c r="A711">
        <v>6889538</v>
      </c>
      <c r="B711" t="s">
        <v>1636</v>
      </c>
      <c r="C711" t="s">
        <v>425</v>
      </c>
      <c r="D711" t="s">
        <v>426</v>
      </c>
      <c r="E711">
        <v>45285</v>
      </c>
      <c r="F711" t="s">
        <v>63</v>
      </c>
      <c r="G711" s="16">
        <v>1600</v>
      </c>
      <c r="H711" s="16">
        <v>3556000</v>
      </c>
      <c r="I711" s="16">
        <v>568960000</v>
      </c>
      <c r="K711" s="29" t="str">
        <f t="shared" si="11"/>
        <v>Спир</v>
      </c>
      <c r="L711" s="29" t="s">
        <v>499</v>
      </c>
    </row>
    <row r="712" spans="1:12">
      <c r="A712">
        <v>6887592</v>
      </c>
      <c r="B712" t="s">
        <v>1636</v>
      </c>
      <c r="C712" t="s">
        <v>106</v>
      </c>
      <c r="D712" t="s">
        <v>107</v>
      </c>
      <c r="E712">
        <v>45433</v>
      </c>
      <c r="F712" t="s">
        <v>64</v>
      </c>
      <c r="G712" s="16">
        <v>50</v>
      </c>
      <c r="H712" s="16">
        <v>4492000</v>
      </c>
      <c r="I712" s="16">
        <v>22460000</v>
      </c>
      <c r="K712" s="29" t="str">
        <f t="shared" si="11"/>
        <v>Спир</v>
      </c>
      <c r="L712" s="29" t="s">
        <v>499</v>
      </c>
    </row>
    <row r="713" spans="1:12">
      <c r="A713">
        <v>6887529</v>
      </c>
      <c r="B713" t="s">
        <v>1636</v>
      </c>
      <c r="C713" t="s">
        <v>176</v>
      </c>
      <c r="D713" t="s">
        <v>177</v>
      </c>
      <c r="E713">
        <v>45285</v>
      </c>
      <c r="F713" t="s">
        <v>63</v>
      </c>
      <c r="G713" s="16">
        <v>1000</v>
      </c>
      <c r="H713" s="16">
        <v>3556000</v>
      </c>
      <c r="I713" s="16">
        <v>355600000</v>
      </c>
      <c r="K713" s="29" t="str">
        <f t="shared" si="11"/>
        <v>Спир</v>
      </c>
      <c r="L713" s="29" t="s">
        <v>499</v>
      </c>
    </row>
    <row r="714" spans="1:12">
      <c r="A714">
        <v>6887528</v>
      </c>
      <c r="B714" t="s">
        <v>1636</v>
      </c>
      <c r="C714" t="s">
        <v>204</v>
      </c>
      <c r="D714" t="s">
        <v>205</v>
      </c>
      <c r="E714">
        <v>45285</v>
      </c>
      <c r="F714" t="s">
        <v>63</v>
      </c>
      <c r="G714" s="16">
        <v>200</v>
      </c>
      <c r="H714" s="16">
        <v>3556000</v>
      </c>
      <c r="I714" s="16">
        <v>71120000</v>
      </c>
      <c r="K714" s="29" t="str">
        <f t="shared" si="11"/>
        <v>Спир</v>
      </c>
      <c r="L714" s="29" t="s">
        <v>499</v>
      </c>
    </row>
    <row r="715" spans="1:12">
      <c r="A715">
        <v>6885890</v>
      </c>
      <c r="B715" t="s">
        <v>1637</v>
      </c>
      <c r="C715" t="s">
        <v>1638</v>
      </c>
      <c r="D715" t="s">
        <v>1639</v>
      </c>
      <c r="E715">
        <v>45433</v>
      </c>
      <c r="F715" t="s">
        <v>64</v>
      </c>
      <c r="G715" s="16">
        <v>10</v>
      </c>
      <c r="H715" s="16">
        <v>4491200</v>
      </c>
      <c r="I715" s="16">
        <v>4491200</v>
      </c>
      <c r="K715" s="29" t="str">
        <f t="shared" si="11"/>
        <v>Спир</v>
      </c>
      <c r="L715" s="29" t="s">
        <v>499</v>
      </c>
    </row>
    <row r="716" spans="1:12">
      <c r="A716">
        <v>6884878</v>
      </c>
      <c r="B716" t="s">
        <v>1637</v>
      </c>
      <c r="C716" t="s">
        <v>87</v>
      </c>
      <c r="D716" t="s">
        <v>88</v>
      </c>
      <c r="E716">
        <v>78261</v>
      </c>
      <c r="F716" t="s">
        <v>266</v>
      </c>
      <c r="G716" s="16">
        <v>17100</v>
      </c>
      <c r="H716" s="16">
        <v>35560000</v>
      </c>
      <c r="I716" s="16">
        <v>608076000</v>
      </c>
      <c r="K716" s="29" t="str">
        <f t="shared" si="11"/>
        <v>Спир</v>
      </c>
      <c r="L716" s="29" t="s">
        <v>499</v>
      </c>
    </row>
    <row r="717" spans="1:12">
      <c r="A717">
        <v>6883803</v>
      </c>
      <c r="B717" t="s">
        <v>1637</v>
      </c>
      <c r="C717" t="s">
        <v>123</v>
      </c>
      <c r="D717" t="s">
        <v>124</v>
      </c>
      <c r="E717">
        <v>45285</v>
      </c>
      <c r="F717" t="s">
        <v>63</v>
      </c>
      <c r="G717" s="16">
        <v>60</v>
      </c>
      <c r="H717" s="16">
        <v>3556000</v>
      </c>
      <c r="I717" s="16">
        <v>21336000</v>
      </c>
      <c r="K717" s="29" t="str">
        <f t="shared" si="11"/>
        <v>Спир</v>
      </c>
      <c r="L717" s="29" t="s">
        <v>499</v>
      </c>
    </row>
    <row r="718" spans="1:12">
      <c r="A718">
        <v>6883802</v>
      </c>
      <c r="B718" t="s">
        <v>1637</v>
      </c>
      <c r="C718" t="s">
        <v>91</v>
      </c>
      <c r="D718" t="s">
        <v>92</v>
      </c>
      <c r="E718">
        <v>45285</v>
      </c>
      <c r="F718" t="s">
        <v>63</v>
      </c>
      <c r="G718" s="16">
        <v>250</v>
      </c>
      <c r="H718" s="16">
        <v>3560120</v>
      </c>
      <c r="I718" s="16">
        <v>89003000</v>
      </c>
      <c r="K718" s="29" t="str">
        <f t="shared" si="11"/>
        <v>Спир</v>
      </c>
      <c r="L718" s="29" t="s">
        <v>499</v>
      </c>
    </row>
    <row r="719" spans="1:12">
      <c r="A719">
        <v>6882508</v>
      </c>
      <c r="B719" t="s">
        <v>1640</v>
      </c>
      <c r="C719" t="s">
        <v>108</v>
      </c>
      <c r="D719" t="s">
        <v>109</v>
      </c>
      <c r="E719">
        <v>78262</v>
      </c>
      <c r="F719" t="s">
        <v>272</v>
      </c>
      <c r="G719" s="16">
        <v>3100</v>
      </c>
      <c r="H719" s="16">
        <v>35890400</v>
      </c>
      <c r="I719" s="16">
        <v>111260240</v>
      </c>
      <c r="K719" s="29" t="str">
        <f t="shared" si="11"/>
        <v>Спир</v>
      </c>
      <c r="L719" s="29" t="s">
        <v>499</v>
      </c>
    </row>
    <row r="720" spans="1:12">
      <c r="A720">
        <v>6882507</v>
      </c>
      <c r="B720" t="s">
        <v>1640</v>
      </c>
      <c r="C720" t="s">
        <v>108</v>
      </c>
      <c r="D720" t="s">
        <v>109</v>
      </c>
      <c r="E720">
        <v>78262</v>
      </c>
      <c r="F720" t="s">
        <v>272</v>
      </c>
      <c r="G720" s="16">
        <v>3100</v>
      </c>
      <c r="H720" s="16">
        <v>35890400</v>
      </c>
      <c r="I720" s="16">
        <v>111260240</v>
      </c>
      <c r="K720" s="29" t="str">
        <f t="shared" si="11"/>
        <v>Спир</v>
      </c>
      <c r="L720" s="29" t="s">
        <v>499</v>
      </c>
    </row>
    <row r="721" spans="1:12">
      <c r="A721">
        <v>6882506</v>
      </c>
      <c r="B721" t="s">
        <v>1640</v>
      </c>
      <c r="C721" t="s">
        <v>108</v>
      </c>
      <c r="D721" t="s">
        <v>109</v>
      </c>
      <c r="E721">
        <v>78262</v>
      </c>
      <c r="F721" t="s">
        <v>272</v>
      </c>
      <c r="G721" s="16">
        <v>3100</v>
      </c>
      <c r="H721" s="16">
        <v>35890400</v>
      </c>
      <c r="I721" s="16">
        <v>111260240</v>
      </c>
      <c r="K721" s="29" t="str">
        <f t="shared" si="11"/>
        <v>Спир</v>
      </c>
      <c r="L721" s="29" t="s">
        <v>499</v>
      </c>
    </row>
    <row r="722" spans="1:12">
      <c r="A722">
        <v>6882505</v>
      </c>
      <c r="B722" t="s">
        <v>1640</v>
      </c>
      <c r="C722" t="s">
        <v>108</v>
      </c>
      <c r="D722" t="s">
        <v>109</v>
      </c>
      <c r="E722">
        <v>78262</v>
      </c>
      <c r="F722" t="s">
        <v>272</v>
      </c>
      <c r="G722" s="16">
        <v>3100</v>
      </c>
      <c r="H722" s="16">
        <v>35890400</v>
      </c>
      <c r="I722" s="16">
        <v>111260240</v>
      </c>
      <c r="K722" s="29" t="str">
        <f t="shared" si="11"/>
        <v>Спир</v>
      </c>
      <c r="L722" s="29" t="s">
        <v>499</v>
      </c>
    </row>
    <row r="723" spans="1:12">
      <c r="A723">
        <v>6882504</v>
      </c>
      <c r="B723" t="s">
        <v>1640</v>
      </c>
      <c r="C723" t="s">
        <v>198</v>
      </c>
      <c r="D723" t="s">
        <v>199</v>
      </c>
      <c r="E723">
        <v>78261</v>
      </c>
      <c r="F723" t="s">
        <v>266</v>
      </c>
      <c r="G723" s="16">
        <v>6100</v>
      </c>
      <c r="H723" s="16">
        <v>35560000</v>
      </c>
      <c r="I723" s="16">
        <v>216916000</v>
      </c>
      <c r="K723" s="29" t="str">
        <f t="shared" si="11"/>
        <v>Спир</v>
      </c>
      <c r="L723" s="29" t="s">
        <v>499</v>
      </c>
    </row>
    <row r="724" spans="1:12">
      <c r="A724">
        <v>6882290</v>
      </c>
      <c r="B724" t="s">
        <v>1640</v>
      </c>
      <c r="C724" t="s">
        <v>1641</v>
      </c>
      <c r="D724" t="s">
        <v>1642</v>
      </c>
      <c r="E724">
        <v>9945433</v>
      </c>
      <c r="F724" t="s">
        <v>284</v>
      </c>
      <c r="G724" s="16">
        <v>150</v>
      </c>
      <c r="H724" s="16">
        <v>4492999</v>
      </c>
      <c r="I724" s="16">
        <v>67394985</v>
      </c>
      <c r="K724" s="29" t="str">
        <f t="shared" si="11"/>
        <v>Спир</v>
      </c>
      <c r="L724" s="29" t="s">
        <v>499</v>
      </c>
    </row>
    <row r="725" spans="1:12">
      <c r="A725">
        <v>6882264</v>
      </c>
      <c r="B725" t="s">
        <v>1640</v>
      </c>
      <c r="C725" t="s">
        <v>103</v>
      </c>
      <c r="D725" t="s">
        <v>104</v>
      </c>
      <c r="E725">
        <v>45284</v>
      </c>
      <c r="F725" t="s">
        <v>62</v>
      </c>
      <c r="G725" s="16">
        <v>3220</v>
      </c>
      <c r="H725" s="16">
        <v>3589049</v>
      </c>
      <c r="I725" s="16">
        <v>1155673778</v>
      </c>
      <c r="K725" s="29" t="str">
        <f t="shared" si="11"/>
        <v>Спир</v>
      </c>
      <c r="L725" s="29" t="s">
        <v>499</v>
      </c>
    </row>
    <row r="726" spans="1:12">
      <c r="A726">
        <v>6880318</v>
      </c>
      <c r="B726" t="s">
        <v>1640</v>
      </c>
      <c r="C726" t="s">
        <v>393</v>
      </c>
      <c r="D726" t="s">
        <v>394</v>
      </c>
      <c r="E726">
        <v>45285</v>
      </c>
      <c r="F726" t="s">
        <v>63</v>
      </c>
      <c r="G726" s="16">
        <v>50</v>
      </c>
      <c r="H726" s="16">
        <v>3557000</v>
      </c>
      <c r="I726" s="16">
        <v>17785000</v>
      </c>
      <c r="K726" s="29" t="str">
        <f t="shared" si="11"/>
        <v>Спир</v>
      </c>
      <c r="L726" s="29" t="s">
        <v>499</v>
      </c>
    </row>
    <row r="727" spans="1:12">
      <c r="A727">
        <v>6878963</v>
      </c>
      <c r="B727" t="s">
        <v>1643</v>
      </c>
      <c r="C727" t="s">
        <v>270</v>
      </c>
      <c r="D727" t="s">
        <v>271</v>
      </c>
      <c r="E727">
        <v>78261</v>
      </c>
      <c r="F727" t="s">
        <v>266</v>
      </c>
      <c r="G727" s="16">
        <v>4400</v>
      </c>
      <c r="H727" s="16">
        <v>35560000</v>
      </c>
      <c r="I727" s="16">
        <v>156464000</v>
      </c>
      <c r="K727" s="29" t="str">
        <f t="shared" si="11"/>
        <v>Спир</v>
      </c>
      <c r="L727" s="29" t="s">
        <v>499</v>
      </c>
    </row>
    <row r="728" spans="1:12">
      <c r="A728">
        <v>6878612</v>
      </c>
      <c r="B728" t="s">
        <v>1643</v>
      </c>
      <c r="C728" t="s">
        <v>1496</v>
      </c>
      <c r="D728" t="s">
        <v>1585</v>
      </c>
      <c r="E728">
        <v>45285</v>
      </c>
      <c r="F728" t="s">
        <v>63</v>
      </c>
      <c r="G728" s="16">
        <v>200</v>
      </c>
      <c r="H728" s="16">
        <v>3556000</v>
      </c>
      <c r="I728" s="16">
        <v>71120000</v>
      </c>
      <c r="K728" s="29" t="str">
        <f t="shared" si="11"/>
        <v>Спир</v>
      </c>
      <c r="L728" s="29" t="s">
        <v>499</v>
      </c>
    </row>
    <row r="729" spans="1:12">
      <c r="A729">
        <v>6878611</v>
      </c>
      <c r="B729" t="s">
        <v>1643</v>
      </c>
      <c r="C729" t="s">
        <v>119</v>
      </c>
      <c r="D729" t="s">
        <v>120</v>
      </c>
      <c r="E729">
        <v>45285</v>
      </c>
      <c r="F729" t="s">
        <v>63</v>
      </c>
      <c r="G729" s="16">
        <v>70</v>
      </c>
      <c r="H729" s="16">
        <v>3556001</v>
      </c>
      <c r="I729" s="16">
        <v>24892007</v>
      </c>
      <c r="K729" s="29" t="str">
        <f t="shared" si="11"/>
        <v>Спир</v>
      </c>
      <c r="L729" s="29" t="s">
        <v>499</v>
      </c>
    </row>
    <row r="730" spans="1:12">
      <c r="A730">
        <v>6878610</v>
      </c>
      <c r="B730" t="s">
        <v>1643</v>
      </c>
      <c r="C730" t="s">
        <v>141</v>
      </c>
      <c r="D730" t="s">
        <v>142</v>
      </c>
      <c r="E730">
        <v>45285</v>
      </c>
      <c r="F730" t="s">
        <v>63</v>
      </c>
      <c r="G730" s="16">
        <v>100</v>
      </c>
      <c r="H730" s="16">
        <v>3556002</v>
      </c>
      <c r="I730" s="16">
        <v>35560020</v>
      </c>
      <c r="K730" s="29" t="str">
        <f t="shared" si="11"/>
        <v>Спир</v>
      </c>
      <c r="L730" s="29" t="s">
        <v>499</v>
      </c>
    </row>
    <row r="731" spans="1:12">
      <c r="A731">
        <v>6878609</v>
      </c>
      <c r="B731" t="s">
        <v>1643</v>
      </c>
      <c r="C731" t="s">
        <v>1582</v>
      </c>
      <c r="D731" t="s">
        <v>1583</v>
      </c>
      <c r="E731">
        <v>45285</v>
      </c>
      <c r="F731" t="s">
        <v>63</v>
      </c>
      <c r="G731" s="16">
        <v>70</v>
      </c>
      <c r="H731" s="16">
        <v>3556008</v>
      </c>
      <c r="I731" s="16">
        <v>24892056</v>
      </c>
      <c r="K731" s="29" t="str">
        <f t="shared" si="11"/>
        <v>Спир</v>
      </c>
      <c r="L731" s="29" t="s">
        <v>499</v>
      </c>
    </row>
    <row r="732" spans="1:12">
      <c r="A732">
        <v>6876918</v>
      </c>
      <c r="B732" t="s">
        <v>1643</v>
      </c>
      <c r="C732" t="s">
        <v>82</v>
      </c>
      <c r="D732" t="s">
        <v>83</v>
      </c>
      <c r="E732">
        <v>45285</v>
      </c>
      <c r="F732" t="s">
        <v>63</v>
      </c>
      <c r="G732" s="16">
        <v>560</v>
      </c>
      <c r="H732" s="16">
        <v>3556077</v>
      </c>
      <c r="I732" s="16">
        <v>199140312</v>
      </c>
      <c r="K732" s="29" t="str">
        <f t="shared" si="11"/>
        <v>Спир</v>
      </c>
      <c r="L732" s="29" t="s">
        <v>499</v>
      </c>
    </row>
    <row r="733" spans="1:12">
      <c r="A733">
        <v>6875998</v>
      </c>
      <c r="B733" t="s">
        <v>1644</v>
      </c>
      <c r="C733" t="s">
        <v>270</v>
      </c>
      <c r="D733" t="s">
        <v>271</v>
      </c>
      <c r="E733">
        <v>78261</v>
      </c>
      <c r="F733" t="s">
        <v>266</v>
      </c>
      <c r="G733" s="16">
        <v>400</v>
      </c>
      <c r="H733" s="16">
        <v>35560000</v>
      </c>
      <c r="I733" s="16">
        <v>14224000</v>
      </c>
      <c r="K733" s="29" t="str">
        <f t="shared" si="11"/>
        <v>Спир</v>
      </c>
      <c r="L733" s="29" t="s">
        <v>499</v>
      </c>
    </row>
    <row r="734" spans="1:12">
      <c r="A734">
        <v>6875744</v>
      </c>
      <c r="B734" t="s">
        <v>1644</v>
      </c>
      <c r="C734" t="s">
        <v>1645</v>
      </c>
      <c r="D734" t="s">
        <v>1646</v>
      </c>
      <c r="E734">
        <v>45433</v>
      </c>
      <c r="F734" t="s">
        <v>64</v>
      </c>
      <c r="G734" s="16">
        <v>20</v>
      </c>
      <c r="H734" s="16">
        <v>4491200</v>
      </c>
      <c r="I734" s="16">
        <v>8982400</v>
      </c>
      <c r="K734" s="29" t="str">
        <f t="shared" si="11"/>
        <v>Спир</v>
      </c>
      <c r="L734" s="29" t="s">
        <v>499</v>
      </c>
    </row>
    <row r="735" spans="1:12">
      <c r="A735">
        <v>6875725</v>
      </c>
      <c r="B735" t="s">
        <v>1644</v>
      </c>
      <c r="C735" t="s">
        <v>1647</v>
      </c>
      <c r="D735" t="s">
        <v>1648</v>
      </c>
      <c r="E735">
        <v>45285</v>
      </c>
      <c r="F735" t="s">
        <v>63</v>
      </c>
      <c r="G735" s="16">
        <v>1180</v>
      </c>
      <c r="H735" s="16">
        <v>3556001</v>
      </c>
      <c r="I735" s="16">
        <v>419608118</v>
      </c>
      <c r="K735" s="29" t="str">
        <f t="shared" si="11"/>
        <v>Спир</v>
      </c>
      <c r="L735" s="29" t="s">
        <v>499</v>
      </c>
    </row>
    <row r="736" spans="1:12">
      <c r="A736">
        <v>6875218</v>
      </c>
      <c r="B736" t="s">
        <v>1644</v>
      </c>
      <c r="C736" t="s">
        <v>270</v>
      </c>
      <c r="D736" t="s">
        <v>271</v>
      </c>
      <c r="E736">
        <v>78261</v>
      </c>
      <c r="F736" t="s">
        <v>266</v>
      </c>
      <c r="G736" s="16">
        <v>4000</v>
      </c>
      <c r="H736" s="16">
        <v>35560000</v>
      </c>
      <c r="I736" s="16">
        <v>142240000</v>
      </c>
      <c r="K736" s="29" t="str">
        <f t="shared" si="11"/>
        <v>Спир</v>
      </c>
      <c r="L736" s="29" t="s">
        <v>499</v>
      </c>
    </row>
    <row r="737" spans="1:12">
      <c r="A737">
        <v>6873646</v>
      </c>
      <c r="B737" t="s">
        <v>1649</v>
      </c>
      <c r="C737" t="s">
        <v>80</v>
      </c>
      <c r="D737" t="s">
        <v>81</v>
      </c>
      <c r="E737">
        <v>78261</v>
      </c>
      <c r="F737" t="s">
        <v>266</v>
      </c>
      <c r="G737" s="16">
        <v>1500</v>
      </c>
      <c r="H737" s="16">
        <v>35560000</v>
      </c>
      <c r="I737" s="16">
        <v>53340000</v>
      </c>
      <c r="K737" s="29" t="str">
        <f t="shared" si="11"/>
        <v>Спир</v>
      </c>
      <c r="L737" s="29" t="s">
        <v>499</v>
      </c>
    </row>
    <row r="738" spans="1:12">
      <c r="A738">
        <v>6873380</v>
      </c>
      <c r="B738" t="s">
        <v>1649</v>
      </c>
      <c r="C738" t="s">
        <v>176</v>
      </c>
      <c r="D738" t="s">
        <v>177</v>
      </c>
      <c r="E738">
        <v>45285</v>
      </c>
      <c r="F738" t="s">
        <v>63</v>
      </c>
      <c r="G738" s="16">
        <v>1000</v>
      </c>
      <c r="H738" s="16">
        <v>3556000</v>
      </c>
      <c r="I738" s="16">
        <v>355600000</v>
      </c>
      <c r="K738" s="29" t="str">
        <f t="shared" si="11"/>
        <v>Спир</v>
      </c>
      <c r="L738" s="29" t="s">
        <v>499</v>
      </c>
    </row>
    <row r="739" spans="1:12">
      <c r="A739">
        <v>6871972</v>
      </c>
      <c r="B739" t="s">
        <v>1649</v>
      </c>
      <c r="C739" t="s">
        <v>1650</v>
      </c>
      <c r="D739" t="s">
        <v>1651</v>
      </c>
      <c r="E739">
        <v>45433</v>
      </c>
      <c r="F739" t="s">
        <v>64</v>
      </c>
      <c r="G739" s="16">
        <v>10</v>
      </c>
      <c r="H739" s="16">
        <v>4491201</v>
      </c>
      <c r="I739" s="16">
        <v>4491201</v>
      </c>
      <c r="K739" s="29" t="str">
        <f t="shared" si="11"/>
        <v>Спир</v>
      </c>
      <c r="L739" s="29" t="s">
        <v>499</v>
      </c>
    </row>
    <row r="740" spans="1:12">
      <c r="A740">
        <v>6870963</v>
      </c>
      <c r="B740" t="s">
        <v>1652</v>
      </c>
      <c r="C740" t="s">
        <v>1580</v>
      </c>
      <c r="D740" t="s">
        <v>1581</v>
      </c>
      <c r="E740">
        <v>45433</v>
      </c>
      <c r="F740" t="s">
        <v>64</v>
      </c>
      <c r="G740" s="16">
        <v>100</v>
      </c>
      <c r="H740" s="16">
        <v>4491201</v>
      </c>
      <c r="I740" s="16">
        <v>44912010</v>
      </c>
      <c r="K740" s="29" t="str">
        <f t="shared" si="11"/>
        <v>Спир</v>
      </c>
      <c r="L740" s="29" t="s">
        <v>499</v>
      </c>
    </row>
    <row r="741" spans="1:12">
      <c r="A741">
        <v>6867690</v>
      </c>
      <c r="B741" t="s">
        <v>1653</v>
      </c>
      <c r="C741" t="s">
        <v>270</v>
      </c>
      <c r="D741" t="s">
        <v>271</v>
      </c>
      <c r="E741">
        <v>78261</v>
      </c>
      <c r="F741" t="s">
        <v>266</v>
      </c>
      <c r="G741" s="16">
        <v>4400</v>
      </c>
      <c r="H741" s="16">
        <v>35560000</v>
      </c>
      <c r="I741" s="16">
        <v>156464000</v>
      </c>
      <c r="K741" s="29" t="str">
        <f t="shared" si="11"/>
        <v>Спир</v>
      </c>
      <c r="L741" s="29" t="s">
        <v>499</v>
      </c>
    </row>
    <row r="742" spans="1:12">
      <c r="A742">
        <v>6866742</v>
      </c>
      <c r="B742" t="s">
        <v>1653</v>
      </c>
      <c r="C742" t="s">
        <v>375</v>
      </c>
      <c r="D742" t="s">
        <v>110</v>
      </c>
      <c r="E742">
        <v>45285</v>
      </c>
      <c r="F742" t="s">
        <v>63</v>
      </c>
      <c r="G742" s="16">
        <v>300</v>
      </c>
      <c r="H742" s="16">
        <v>3556010</v>
      </c>
      <c r="I742" s="16">
        <v>106680300</v>
      </c>
      <c r="K742" s="29" t="str">
        <f t="shared" si="11"/>
        <v>Спир</v>
      </c>
      <c r="L742" s="29" t="s">
        <v>499</v>
      </c>
    </row>
    <row r="743" spans="1:12">
      <c r="A743">
        <v>6864650</v>
      </c>
      <c r="B743" t="s">
        <v>1654</v>
      </c>
      <c r="C743" t="s">
        <v>67</v>
      </c>
      <c r="D743" t="s">
        <v>68</v>
      </c>
      <c r="E743">
        <v>78262</v>
      </c>
      <c r="F743" t="s">
        <v>272</v>
      </c>
      <c r="G743" s="16">
        <v>3200</v>
      </c>
      <c r="H743" s="16">
        <v>35890400</v>
      </c>
      <c r="I743" s="16">
        <v>114849280</v>
      </c>
      <c r="K743" s="29" t="str">
        <f t="shared" si="11"/>
        <v>Спир</v>
      </c>
      <c r="L743" s="29" t="s">
        <v>499</v>
      </c>
    </row>
    <row r="744" spans="1:12">
      <c r="A744">
        <v>6863671</v>
      </c>
      <c r="B744" t="s">
        <v>1654</v>
      </c>
      <c r="C744" t="s">
        <v>204</v>
      </c>
      <c r="D744" t="s">
        <v>205</v>
      </c>
      <c r="E744">
        <v>45285</v>
      </c>
      <c r="F744" t="s">
        <v>63</v>
      </c>
      <c r="G744" s="16">
        <v>200</v>
      </c>
      <c r="H744" s="16">
        <v>3556000</v>
      </c>
      <c r="I744" s="16">
        <v>71120000</v>
      </c>
      <c r="K744" s="29" t="str">
        <f t="shared" si="11"/>
        <v>Спир</v>
      </c>
      <c r="L744" s="29" t="s">
        <v>499</v>
      </c>
    </row>
    <row r="745" spans="1:12">
      <c r="A745">
        <v>6863670</v>
      </c>
      <c r="B745" t="s">
        <v>1654</v>
      </c>
      <c r="C745" t="s">
        <v>123</v>
      </c>
      <c r="D745" t="s">
        <v>124</v>
      </c>
      <c r="E745">
        <v>45285</v>
      </c>
      <c r="F745" t="s">
        <v>63</v>
      </c>
      <c r="G745" s="16">
        <v>50</v>
      </c>
      <c r="H745" s="16">
        <v>3556999</v>
      </c>
      <c r="I745" s="16">
        <v>17784995</v>
      </c>
      <c r="K745" s="29" t="str">
        <f t="shared" si="11"/>
        <v>Спир</v>
      </c>
      <c r="L745" s="29" t="s">
        <v>499</v>
      </c>
    </row>
    <row r="746" spans="1:12">
      <c r="A746">
        <v>6862484</v>
      </c>
      <c r="B746" t="s">
        <v>1655</v>
      </c>
      <c r="C746" t="s">
        <v>198</v>
      </c>
      <c r="D746" t="s">
        <v>199</v>
      </c>
      <c r="E746">
        <v>78261</v>
      </c>
      <c r="F746" t="s">
        <v>266</v>
      </c>
      <c r="G746" s="16">
        <v>6000</v>
      </c>
      <c r="H746" s="16">
        <v>35560000</v>
      </c>
      <c r="I746" s="16">
        <v>213360000</v>
      </c>
      <c r="K746" s="29" t="str">
        <f t="shared" si="11"/>
        <v>Спир</v>
      </c>
      <c r="L746" s="29" t="s">
        <v>499</v>
      </c>
    </row>
    <row r="747" spans="1:12">
      <c r="A747">
        <v>6862141</v>
      </c>
      <c r="B747" t="s">
        <v>1655</v>
      </c>
      <c r="C747" t="s">
        <v>135</v>
      </c>
      <c r="D747" t="s">
        <v>136</v>
      </c>
      <c r="E747">
        <v>45285</v>
      </c>
      <c r="F747" t="s">
        <v>63</v>
      </c>
      <c r="G747" s="16">
        <v>100</v>
      </c>
      <c r="H747" s="16">
        <v>3556001</v>
      </c>
      <c r="I747" s="16">
        <v>35560010</v>
      </c>
      <c r="K747" s="29" t="str">
        <f t="shared" si="11"/>
        <v>Спир</v>
      </c>
      <c r="L747" s="29" t="s">
        <v>499</v>
      </c>
    </row>
    <row r="748" spans="1:12">
      <c r="A748">
        <v>6860468</v>
      </c>
      <c r="B748" t="s">
        <v>1655</v>
      </c>
      <c r="C748" t="s">
        <v>1656</v>
      </c>
      <c r="D748" t="s">
        <v>1657</v>
      </c>
      <c r="E748">
        <v>45285</v>
      </c>
      <c r="F748" t="s">
        <v>63</v>
      </c>
      <c r="G748" s="16">
        <v>150</v>
      </c>
      <c r="H748" s="16">
        <v>3556001</v>
      </c>
      <c r="I748" s="16">
        <v>53340015</v>
      </c>
      <c r="K748" s="29" t="str">
        <f t="shared" si="11"/>
        <v>Спир</v>
      </c>
      <c r="L748" s="29" t="s">
        <v>499</v>
      </c>
    </row>
    <row r="749" spans="1:12">
      <c r="A749">
        <v>6860467</v>
      </c>
      <c r="B749" t="s">
        <v>1655</v>
      </c>
      <c r="C749" t="s">
        <v>1582</v>
      </c>
      <c r="D749" t="s">
        <v>1583</v>
      </c>
      <c r="E749">
        <v>45285</v>
      </c>
      <c r="F749" t="s">
        <v>63</v>
      </c>
      <c r="G749" s="16">
        <v>70</v>
      </c>
      <c r="H749" s="16">
        <v>3556008</v>
      </c>
      <c r="I749" s="16">
        <v>24892056</v>
      </c>
      <c r="K749" s="29" t="str">
        <f t="shared" si="11"/>
        <v>Спир</v>
      </c>
      <c r="L749" s="29" t="s">
        <v>499</v>
      </c>
    </row>
    <row r="750" spans="1:12">
      <c r="A750">
        <v>6860466</v>
      </c>
      <c r="B750" t="s">
        <v>1655</v>
      </c>
      <c r="C750" t="s">
        <v>71</v>
      </c>
      <c r="D750" t="s">
        <v>72</v>
      </c>
      <c r="E750">
        <v>45285</v>
      </c>
      <c r="F750" t="s">
        <v>63</v>
      </c>
      <c r="G750" s="16">
        <v>200</v>
      </c>
      <c r="H750" s="16">
        <v>3556500</v>
      </c>
      <c r="I750" s="16">
        <v>71130000</v>
      </c>
      <c r="K750" s="29" t="str">
        <f t="shared" si="11"/>
        <v>Спир</v>
      </c>
      <c r="L750" s="29" t="s">
        <v>499</v>
      </c>
    </row>
    <row r="751" spans="1:12">
      <c r="A751">
        <v>6859075</v>
      </c>
      <c r="B751" t="s">
        <v>1658</v>
      </c>
      <c r="C751" t="s">
        <v>1568</v>
      </c>
      <c r="D751" t="s">
        <v>1569</v>
      </c>
      <c r="E751">
        <v>45285</v>
      </c>
      <c r="F751" t="s">
        <v>63</v>
      </c>
      <c r="G751" s="16">
        <v>50</v>
      </c>
      <c r="H751" s="16">
        <v>3556001</v>
      </c>
      <c r="I751" s="16">
        <v>17780005</v>
      </c>
      <c r="K751" s="29" t="str">
        <f t="shared" si="11"/>
        <v>Спир</v>
      </c>
      <c r="L751" s="29" t="s">
        <v>499</v>
      </c>
    </row>
    <row r="752" spans="1:12">
      <c r="A752">
        <v>6859074</v>
      </c>
      <c r="B752" t="s">
        <v>1658</v>
      </c>
      <c r="C752" t="s">
        <v>1589</v>
      </c>
      <c r="D752" t="s">
        <v>1590</v>
      </c>
      <c r="E752">
        <v>45285</v>
      </c>
      <c r="F752" t="s">
        <v>63</v>
      </c>
      <c r="G752" s="16">
        <v>1000</v>
      </c>
      <c r="H752" s="16">
        <v>3556002</v>
      </c>
      <c r="I752" s="16">
        <v>355600200</v>
      </c>
      <c r="K752" s="29" t="str">
        <f t="shared" si="11"/>
        <v>Спир</v>
      </c>
      <c r="L752" s="29" t="s">
        <v>499</v>
      </c>
    </row>
    <row r="753" spans="1:12">
      <c r="A753">
        <v>6852706</v>
      </c>
      <c r="B753" t="s">
        <v>1659</v>
      </c>
      <c r="C753" t="s">
        <v>1660</v>
      </c>
      <c r="D753" t="s">
        <v>1661</v>
      </c>
      <c r="E753">
        <v>45284</v>
      </c>
      <c r="F753" t="s">
        <v>62</v>
      </c>
      <c r="G753" s="16">
        <v>170</v>
      </c>
      <c r="H753" s="16">
        <v>3589040</v>
      </c>
      <c r="I753" s="16">
        <v>61013680</v>
      </c>
      <c r="K753" s="29" t="str">
        <f t="shared" si="11"/>
        <v>Спир</v>
      </c>
      <c r="L753" s="29" t="s">
        <v>499</v>
      </c>
    </row>
    <row r="754" spans="1:12">
      <c r="A754">
        <v>6852705</v>
      </c>
      <c r="B754" t="s">
        <v>1659</v>
      </c>
      <c r="C754" t="s">
        <v>89</v>
      </c>
      <c r="D754" t="s">
        <v>90</v>
      </c>
      <c r="E754">
        <v>45284</v>
      </c>
      <c r="F754" t="s">
        <v>62</v>
      </c>
      <c r="G754" s="16">
        <v>100</v>
      </c>
      <c r="H754" s="16">
        <v>3589050</v>
      </c>
      <c r="I754" s="16">
        <v>35890500</v>
      </c>
      <c r="K754" s="29" t="str">
        <f t="shared" si="11"/>
        <v>Спир</v>
      </c>
      <c r="L754" s="29" t="s">
        <v>499</v>
      </c>
    </row>
    <row r="755" spans="1:12">
      <c r="A755">
        <v>6851007</v>
      </c>
      <c r="B755" t="s">
        <v>1659</v>
      </c>
      <c r="C755" t="s">
        <v>97</v>
      </c>
      <c r="D755" t="s">
        <v>98</v>
      </c>
      <c r="E755">
        <v>45433</v>
      </c>
      <c r="F755" t="s">
        <v>64</v>
      </c>
      <c r="G755" s="16">
        <v>80</v>
      </c>
      <c r="H755" s="16">
        <v>4491200</v>
      </c>
      <c r="I755" s="16">
        <v>35929600</v>
      </c>
      <c r="K755" s="29" t="str">
        <f t="shared" si="11"/>
        <v>Спир</v>
      </c>
      <c r="L755" s="29" t="s">
        <v>499</v>
      </c>
    </row>
    <row r="756" spans="1:12">
      <c r="A756">
        <v>6851006</v>
      </c>
      <c r="B756" t="s">
        <v>1659</v>
      </c>
      <c r="C756" t="s">
        <v>125</v>
      </c>
      <c r="D756" t="s">
        <v>126</v>
      </c>
      <c r="E756">
        <v>45433</v>
      </c>
      <c r="F756" t="s">
        <v>64</v>
      </c>
      <c r="G756" s="16">
        <v>40</v>
      </c>
      <c r="H756" s="16">
        <v>4492100</v>
      </c>
      <c r="I756" s="16">
        <v>17968400</v>
      </c>
      <c r="K756" s="29" t="str">
        <f t="shared" si="11"/>
        <v>Спир</v>
      </c>
      <c r="L756" s="29" t="s">
        <v>499</v>
      </c>
    </row>
    <row r="757" spans="1:12">
      <c r="A757">
        <v>6850955</v>
      </c>
      <c r="B757" t="s">
        <v>1659</v>
      </c>
      <c r="C757" t="s">
        <v>103</v>
      </c>
      <c r="D757" t="s">
        <v>104</v>
      </c>
      <c r="E757">
        <v>45284</v>
      </c>
      <c r="F757" t="s">
        <v>62</v>
      </c>
      <c r="G757" s="16">
        <v>3220</v>
      </c>
      <c r="H757" s="16">
        <v>3589041</v>
      </c>
      <c r="I757" s="16">
        <v>1155671202</v>
      </c>
      <c r="K757" s="29" t="str">
        <f t="shared" si="11"/>
        <v>Спир</v>
      </c>
      <c r="L757" s="29" t="s">
        <v>499</v>
      </c>
    </row>
    <row r="758" spans="1:12">
      <c r="A758">
        <v>6848671</v>
      </c>
      <c r="B758" t="s">
        <v>1533</v>
      </c>
      <c r="C758" t="s">
        <v>198</v>
      </c>
      <c r="D758" t="s">
        <v>199</v>
      </c>
      <c r="E758">
        <v>78261</v>
      </c>
      <c r="F758" t="s">
        <v>266</v>
      </c>
      <c r="G758" s="16">
        <v>6100</v>
      </c>
      <c r="H758" s="16">
        <v>35560000</v>
      </c>
      <c r="I758" s="16">
        <v>216916000</v>
      </c>
      <c r="K758" s="29" t="str">
        <f t="shared" si="11"/>
        <v>Спир</v>
      </c>
      <c r="L758" s="29" t="s">
        <v>499</v>
      </c>
    </row>
    <row r="759" spans="1:12">
      <c r="A759">
        <v>6847509</v>
      </c>
      <c r="B759" t="s">
        <v>1533</v>
      </c>
      <c r="C759" t="s">
        <v>204</v>
      </c>
      <c r="D759" t="s">
        <v>205</v>
      </c>
      <c r="E759">
        <v>45285</v>
      </c>
      <c r="F759" t="s">
        <v>63</v>
      </c>
      <c r="G759" s="16">
        <v>200</v>
      </c>
      <c r="H759" s="16">
        <v>3556000</v>
      </c>
      <c r="I759" s="16">
        <v>71120000</v>
      </c>
      <c r="K759" s="29" t="str">
        <f t="shared" si="11"/>
        <v>Спир</v>
      </c>
      <c r="L759" s="29" t="s">
        <v>499</v>
      </c>
    </row>
    <row r="760" spans="1:12">
      <c r="A760">
        <v>6847508</v>
      </c>
      <c r="B760" t="s">
        <v>1533</v>
      </c>
      <c r="C760" t="s">
        <v>119</v>
      </c>
      <c r="D760" t="s">
        <v>120</v>
      </c>
      <c r="E760">
        <v>45285</v>
      </c>
      <c r="F760" t="s">
        <v>63</v>
      </c>
      <c r="G760" s="16">
        <v>70</v>
      </c>
      <c r="H760" s="16">
        <v>3556011</v>
      </c>
      <c r="I760" s="16">
        <v>24892077</v>
      </c>
      <c r="K760" s="29" t="str">
        <f t="shared" si="11"/>
        <v>Спир</v>
      </c>
      <c r="L760" s="29" t="s">
        <v>499</v>
      </c>
    </row>
    <row r="761" spans="1:12">
      <c r="A761">
        <v>6846211</v>
      </c>
      <c r="B761" t="s">
        <v>1662</v>
      </c>
      <c r="C761" t="s">
        <v>80</v>
      </c>
      <c r="D761" t="s">
        <v>81</v>
      </c>
      <c r="E761">
        <v>78261</v>
      </c>
      <c r="F761" t="s">
        <v>266</v>
      </c>
      <c r="G761" s="16">
        <v>1600</v>
      </c>
      <c r="H761" s="16">
        <v>35560000</v>
      </c>
      <c r="I761" s="16">
        <v>56896000</v>
      </c>
      <c r="K761" s="29" t="str">
        <f t="shared" si="11"/>
        <v>Спир</v>
      </c>
      <c r="L761" s="29" t="s">
        <v>499</v>
      </c>
    </row>
    <row r="762" spans="1:12">
      <c r="A762">
        <v>6845896</v>
      </c>
      <c r="B762" t="s">
        <v>1662</v>
      </c>
      <c r="C762" t="s">
        <v>1496</v>
      </c>
      <c r="D762" t="s">
        <v>1585</v>
      </c>
      <c r="E762">
        <v>45285</v>
      </c>
      <c r="F762" t="s">
        <v>63</v>
      </c>
      <c r="G762" s="16">
        <v>100</v>
      </c>
      <c r="H762" s="16">
        <v>3556000</v>
      </c>
      <c r="I762" s="16">
        <v>35560000</v>
      </c>
      <c r="K762" s="29" t="str">
        <f t="shared" si="11"/>
        <v>Спир</v>
      </c>
      <c r="L762" s="29" t="s">
        <v>499</v>
      </c>
    </row>
    <row r="763" spans="1:12">
      <c r="A763">
        <v>6841479</v>
      </c>
      <c r="B763" t="s">
        <v>1663</v>
      </c>
      <c r="C763" t="s">
        <v>198</v>
      </c>
      <c r="D763" t="s">
        <v>199</v>
      </c>
      <c r="E763">
        <v>78261</v>
      </c>
      <c r="F763" t="s">
        <v>266</v>
      </c>
      <c r="G763" s="16">
        <v>6100</v>
      </c>
      <c r="H763" s="16">
        <v>35560000</v>
      </c>
      <c r="I763" s="16">
        <v>216916000</v>
      </c>
      <c r="K763" s="29" t="str">
        <f t="shared" si="11"/>
        <v>Спир</v>
      </c>
      <c r="L763" s="29" t="s">
        <v>499</v>
      </c>
    </row>
    <row r="764" spans="1:12">
      <c r="A764">
        <v>6840440</v>
      </c>
      <c r="B764" t="s">
        <v>1663</v>
      </c>
      <c r="C764" t="s">
        <v>1593</v>
      </c>
      <c r="D764" t="s">
        <v>1594</v>
      </c>
      <c r="E764">
        <v>45433</v>
      </c>
      <c r="F764" t="s">
        <v>64</v>
      </c>
      <c r="G764" s="16">
        <v>1000</v>
      </c>
      <c r="H764" s="16">
        <v>4491200</v>
      </c>
      <c r="I764" s="16">
        <v>449120000</v>
      </c>
      <c r="K764" s="29" t="str">
        <f t="shared" si="11"/>
        <v>Спир</v>
      </c>
      <c r="L764" s="29" t="s">
        <v>499</v>
      </c>
    </row>
    <row r="765" spans="1:12">
      <c r="A765">
        <v>6840439</v>
      </c>
      <c r="B765" t="s">
        <v>1663</v>
      </c>
      <c r="C765" t="s">
        <v>1664</v>
      </c>
      <c r="D765" t="s">
        <v>1665</v>
      </c>
      <c r="E765">
        <v>45433</v>
      </c>
      <c r="F765" t="s">
        <v>64</v>
      </c>
      <c r="G765" s="16">
        <v>200</v>
      </c>
      <c r="H765" s="16">
        <v>4492000</v>
      </c>
      <c r="I765" s="16">
        <v>89840000</v>
      </c>
      <c r="K765" s="29" t="str">
        <f t="shared" si="11"/>
        <v>Спир</v>
      </c>
      <c r="L765" s="29" t="s">
        <v>499</v>
      </c>
    </row>
    <row r="766" spans="1:12">
      <c r="A766">
        <v>6840438</v>
      </c>
      <c r="B766" t="s">
        <v>1663</v>
      </c>
      <c r="C766" t="s">
        <v>255</v>
      </c>
      <c r="D766" t="s">
        <v>256</v>
      </c>
      <c r="E766">
        <v>45433</v>
      </c>
      <c r="F766" t="s">
        <v>64</v>
      </c>
      <c r="G766" s="16">
        <v>20</v>
      </c>
      <c r="H766" s="16">
        <v>4493000</v>
      </c>
      <c r="I766" s="16">
        <v>8986000</v>
      </c>
      <c r="K766" s="29" t="str">
        <f t="shared" si="11"/>
        <v>Спир</v>
      </c>
      <c r="L766" s="29" t="s">
        <v>499</v>
      </c>
    </row>
    <row r="767" spans="1:12">
      <c r="A767">
        <v>6840393</v>
      </c>
      <c r="B767" t="s">
        <v>1663</v>
      </c>
      <c r="C767" t="s">
        <v>1582</v>
      </c>
      <c r="D767" t="s">
        <v>1583</v>
      </c>
      <c r="E767">
        <v>45285</v>
      </c>
      <c r="F767" t="s">
        <v>63</v>
      </c>
      <c r="G767" s="16">
        <v>70</v>
      </c>
      <c r="H767" s="16">
        <v>3556000</v>
      </c>
      <c r="I767" s="16">
        <v>24892000</v>
      </c>
      <c r="K767" s="29" t="str">
        <f t="shared" si="11"/>
        <v>Спир</v>
      </c>
      <c r="L767" s="29" t="s">
        <v>499</v>
      </c>
    </row>
    <row r="768" spans="1:12">
      <c r="A768">
        <v>6838811</v>
      </c>
      <c r="B768" t="s">
        <v>1666</v>
      </c>
      <c r="C768" t="s">
        <v>1664</v>
      </c>
      <c r="D768" t="s">
        <v>1665</v>
      </c>
      <c r="E768">
        <v>45433</v>
      </c>
      <c r="F768" t="s">
        <v>64</v>
      </c>
      <c r="G768" s="16">
        <v>300</v>
      </c>
      <c r="H768" s="16">
        <v>4492000</v>
      </c>
      <c r="I768" s="16">
        <v>134760000</v>
      </c>
      <c r="K768" s="29" t="str">
        <f t="shared" si="11"/>
        <v>Спир</v>
      </c>
      <c r="L768" s="29" t="s">
        <v>499</v>
      </c>
    </row>
    <row r="769" spans="1:12">
      <c r="A769">
        <v>6837920</v>
      </c>
      <c r="B769" t="s">
        <v>1666</v>
      </c>
      <c r="C769" t="s">
        <v>108</v>
      </c>
      <c r="D769" t="s">
        <v>109</v>
      </c>
      <c r="E769">
        <v>78262</v>
      </c>
      <c r="F769" t="s">
        <v>272</v>
      </c>
      <c r="G769" s="16">
        <v>3100</v>
      </c>
      <c r="H769" s="16">
        <v>35890400</v>
      </c>
      <c r="I769" s="16">
        <v>111260240</v>
      </c>
      <c r="K769" s="29" t="str">
        <f t="shared" si="11"/>
        <v>Спир</v>
      </c>
      <c r="L769" s="29" t="s">
        <v>499</v>
      </c>
    </row>
    <row r="770" spans="1:12">
      <c r="A770">
        <v>6837919</v>
      </c>
      <c r="B770" t="s">
        <v>1666</v>
      </c>
      <c r="C770" t="s">
        <v>108</v>
      </c>
      <c r="D770" t="s">
        <v>109</v>
      </c>
      <c r="E770">
        <v>78262</v>
      </c>
      <c r="F770" t="s">
        <v>272</v>
      </c>
      <c r="G770" s="16">
        <v>3100</v>
      </c>
      <c r="H770" s="16">
        <v>35890400</v>
      </c>
      <c r="I770" s="16">
        <v>111260240</v>
      </c>
      <c r="K770" s="29" t="str">
        <f t="shared" si="11"/>
        <v>Спир</v>
      </c>
      <c r="L770" s="29" t="s">
        <v>499</v>
      </c>
    </row>
    <row r="771" spans="1:12">
      <c r="A771">
        <v>6837918</v>
      </c>
      <c r="B771" t="s">
        <v>1666</v>
      </c>
      <c r="C771" t="s">
        <v>108</v>
      </c>
      <c r="D771" t="s">
        <v>109</v>
      </c>
      <c r="E771">
        <v>78261</v>
      </c>
      <c r="F771" t="s">
        <v>266</v>
      </c>
      <c r="G771" s="16">
        <v>3100</v>
      </c>
      <c r="H771" s="16">
        <v>35560000</v>
      </c>
      <c r="I771" s="16">
        <v>110236000</v>
      </c>
      <c r="K771" s="29" t="str">
        <f t="shared" si="11"/>
        <v>Спир</v>
      </c>
      <c r="L771" s="29" t="s">
        <v>499</v>
      </c>
    </row>
    <row r="772" spans="1:12">
      <c r="A772">
        <v>6837917</v>
      </c>
      <c r="B772" t="s">
        <v>1666</v>
      </c>
      <c r="C772" t="s">
        <v>108</v>
      </c>
      <c r="D772" t="s">
        <v>109</v>
      </c>
      <c r="E772">
        <v>78261</v>
      </c>
      <c r="F772" t="s">
        <v>266</v>
      </c>
      <c r="G772" s="16">
        <v>3100</v>
      </c>
      <c r="H772" s="16">
        <v>35560000</v>
      </c>
      <c r="I772" s="16">
        <v>110236000</v>
      </c>
      <c r="K772" s="29" t="str">
        <f t="shared" si="11"/>
        <v>Спир</v>
      </c>
      <c r="L772" s="29" t="s">
        <v>499</v>
      </c>
    </row>
    <row r="773" spans="1:12">
      <c r="A773">
        <v>6835325</v>
      </c>
      <c r="B773" t="s">
        <v>1667</v>
      </c>
      <c r="C773" t="s">
        <v>143</v>
      </c>
      <c r="D773" t="s">
        <v>144</v>
      </c>
      <c r="E773">
        <v>45285</v>
      </c>
      <c r="F773" t="s">
        <v>63</v>
      </c>
      <c r="G773" s="16">
        <v>3200</v>
      </c>
      <c r="H773" s="16">
        <v>3556011</v>
      </c>
      <c r="I773" s="16">
        <v>1137923520</v>
      </c>
      <c r="K773" s="29" t="str">
        <f t="shared" ref="K773:K836" si="12">LEFT(F773,4)</f>
        <v>Спир</v>
      </c>
      <c r="L773" s="29" t="s">
        <v>499</v>
      </c>
    </row>
    <row r="774" spans="1:12">
      <c r="A774">
        <v>6835324</v>
      </c>
      <c r="B774" t="s">
        <v>1667</v>
      </c>
      <c r="C774" t="s">
        <v>82</v>
      </c>
      <c r="D774" t="s">
        <v>83</v>
      </c>
      <c r="E774">
        <v>45285</v>
      </c>
      <c r="F774" t="s">
        <v>63</v>
      </c>
      <c r="G774" s="16">
        <v>580</v>
      </c>
      <c r="H774" s="16">
        <v>3556077</v>
      </c>
      <c r="I774" s="16">
        <v>206252466</v>
      </c>
      <c r="K774" s="29" t="str">
        <f t="shared" si="12"/>
        <v>Спир</v>
      </c>
      <c r="L774" s="29" t="s">
        <v>499</v>
      </c>
    </row>
    <row r="775" spans="1:12">
      <c r="A775">
        <v>6834473</v>
      </c>
      <c r="B775" t="s">
        <v>1667</v>
      </c>
      <c r="C775" t="s">
        <v>87</v>
      </c>
      <c r="D775" t="s">
        <v>88</v>
      </c>
      <c r="E775">
        <v>78261</v>
      </c>
      <c r="F775" t="s">
        <v>266</v>
      </c>
      <c r="G775" s="16">
        <v>17200</v>
      </c>
      <c r="H775" s="16">
        <v>35560000</v>
      </c>
      <c r="I775" s="16">
        <v>611632000</v>
      </c>
      <c r="K775" s="29" t="str">
        <f t="shared" si="12"/>
        <v>Спир</v>
      </c>
      <c r="L775" s="29" t="s">
        <v>499</v>
      </c>
    </row>
    <row r="776" spans="1:12">
      <c r="A776">
        <v>6833431</v>
      </c>
      <c r="B776" t="s">
        <v>1667</v>
      </c>
      <c r="C776" t="s">
        <v>200</v>
      </c>
      <c r="D776" t="s">
        <v>201</v>
      </c>
      <c r="E776">
        <v>45285</v>
      </c>
      <c r="F776" t="s">
        <v>63</v>
      </c>
      <c r="G776" s="16">
        <v>50</v>
      </c>
      <c r="H776" s="16">
        <v>3556000</v>
      </c>
      <c r="I776" s="16">
        <v>17780000</v>
      </c>
      <c r="K776" s="29" t="str">
        <f t="shared" si="12"/>
        <v>Спир</v>
      </c>
      <c r="L776" s="29" t="s">
        <v>499</v>
      </c>
    </row>
    <row r="777" spans="1:12">
      <c r="A777">
        <v>6833430</v>
      </c>
      <c r="B777" t="s">
        <v>1667</v>
      </c>
      <c r="C777" t="s">
        <v>71</v>
      </c>
      <c r="D777" t="s">
        <v>72</v>
      </c>
      <c r="E777">
        <v>45285</v>
      </c>
      <c r="F777" t="s">
        <v>63</v>
      </c>
      <c r="G777" s="16">
        <v>200</v>
      </c>
      <c r="H777" s="16">
        <v>3556000</v>
      </c>
      <c r="I777" s="16">
        <v>71120000</v>
      </c>
      <c r="K777" s="29" t="str">
        <f t="shared" si="12"/>
        <v>Спир</v>
      </c>
      <c r="L777" s="29" t="s">
        <v>499</v>
      </c>
    </row>
    <row r="778" spans="1:12">
      <c r="A778">
        <v>6833429</v>
      </c>
      <c r="B778" t="s">
        <v>1667</v>
      </c>
      <c r="C778" t="s">
        <v>323</v>
      </c>
      <c r="D778" t="s">
        <v>324</v>
      </c>
      <c r="E778">
        <v>45285</v>
      </c>
      <c r="F778" t="s">
        <v>63</v>
      </c>
      <c r="G778" s="16">
        <v>100</v>
      </c>
      <c r="H778" s="16">
        <v>3556000</v>
      </c>
      <c r="I778" s="16">
        <v>35560000</v>
      </c>
      <c r="K778" s="29" t="str">
        <f t="shared" si="12"/>
        <v>Спир</v>
      </c>
      <c r="L778" s="29" t="s">
        <v>499</v>
      </c>
    </row>
    <row r="779" spans="1:12">
      <c r="A779">
        <v>6833427</v>
      </c>
      <c r="B779" t="s">
        <v>1667</v>
      </c>
      <c r="C779" t="s">
        <v>225</v>
      </c>
      <c r="D779" t="s">
        <v>226</v>
      </c>
      <c r="E779">
        <v>45285</v>
      </c>
      <c r="F779" t="s">
        <v>63</v>
      </c>
      <c r="G779" s="16">
        <v>150</v>
      </c>
      <c r="H779" s="16">
        <v>3580000</v>
      </c>
      <c r="I779" s="16">
        <v>53700000</v>
      </c>
      <c r="K779" s="29" t="str">
        <f t="shared" si="12"/>
        <v>Спир</v>
      </c>
      <c r="L779" s="29" t="s">
        <v>499</v>
      </c>
    </row>
    <row r="780" spans="1:12">
      <c r="A780">
        <v>6831597</v>
      </c>
      <c r="B780" t="s">
        <v>1559</v>
      </c>
      <c r="C780" t="s">
        <v>202</v>
      </c>
      <c r="D780" t="s">
        <v>203</v>
      </c>
      <c r="E780">
        <v>45433</v>
      </c>
      <c r="F780" t="s">
        <v>64</v>
      </c>
      <c r="G780" s="16">
        <v>40</v>
      </c>
      <c r="H780" s="16">
        <v>4491200</v>
      </c>
      <c r="I780" s="16">
        <v>17964800</v>
      </c>
      <c r="K780" s="29" t="str">
        <f t="shared" si="12"/>
        <v>Спир</v>
      </c>
      <c r="L780" s="29" t="s">
        <v>499</v>
      </c>
    </row>
    <row r="781" spans="1:12">
      <c r="A781">
        <v>6831563</v>
      </c>
      <c r="B781" t="s">
        <v>1559</v>
      </c>
      <c r="C781" t="s">
        <v>225</v>
      </c>
      <c r="D781" t="s">
        <v>226</v>
      </c>
      <c r="E781">
        <v>45284</v>
      </c>
      <c r="F781" t="s">
        <v>62</v>
      </c>
      <c r="G781" s="16">
        <v>100</v>
      </c>
      <c r="H781" s="16">
        <v>3589040</v>
      </c>
      <c r="I781" s="16">
        <v>35890400</v>
      </c>
      <c r="K781" s="29" t="str">
        <f t="shared" si="12"/>
        <v>Спир</v>
      </c>
      <c r="L781" s="29" t="s">
        <v>499</v>
      </c>
    </row>
    <row r="782" spans="1:12">
      <c r="A782">
        <v>6831562</v>
      </c>
      <c r="B782" t="s">
        <v>1559</v>
      </c>
      <c r="C782" t="s">
        <v>103</v>
      </c>
      <c r="D782" t="s">
        <v>104</v>
      </c>
      <c r="E782">
        <v>45284</v>
      </c>
      <c r="F782" t="s">
        <v>62</v>
      </c>
      <c r="G782" s="16">
        <v>3220</v>
      </c>
      <c r="H782" s="16">
        <v>3589077</v>
      </c>
      <c r="I782" s="16">
        <v>1155682794</v>
      </c>
      <c r="K782" s="29" t="str">
        <f t="shared" si="12"/>
        <v>Спир</v>
      </c>
      <c r="L782" s="29" t="s">
        <v>499</v>
      </c>
    </row>
    <row r="783" spans="1:12">
      <c r="A783">
        <v>6829645</v>
      </c>
      <c r="B783" t="s">
        <v>1559</v>
      </c>
      <c r="C783" t="s">
        <v>95</v>
      </c>
      <c r="D783" t="s">
        <v>96</v>
      </c>
      <c r="E783">
        <v>45285</v>
      </c>
      <c r="F783" t="s">
        <v>63</v>
      </c>
      <c r="G783" s="16">
        <v>300</v>
      </c>
      <c r="H783" s="16">
        <v>3556001</v>
      </c>
      <c r="I783" s="16">
        <v>106680030</v>
      </c>
      <c r="K783" s="29" t="str">
        <f t="shared" si="12"/>
        <v>Спир</v>
      </c>
      <c r="L783" s="29" t="s">
        <v>499</v>
      </c>
    </row>
    <row r="784" spans="1:12">
      <c r="A784">
        <v>6829644</v>
      </c>
      <c r="B784" t="s">
        <v>1559</v>
      </c>
      <c r="C784" t="s">
        <v>1496</v>
      </c>
      <c r="D784" t="s">
        <v>1585</v>
      </c>
      <c r="E784">
        <v>45285</v>
      </c>
      <c r="F784" t="s">
        <v>63</v>
      </c>
      <c r="G784" s="16">
        <v>200</v>
      </c>
      <c r="H784" s="16">
        <v>3560999</v>
      </c>
      <c r="I784" s="16">
        <v>71219980</v>
      </c>
      <c r="K784" s="29" t="str">
        <f t="shared" si="12"/>
        <v>Спир</v>
      </c>
      <c r="L784" s="29" t="s">
        <v>499</v>
      </c>
    </row>
    <row r="785" spans="1:12">
      <c r="A785">
        <v>6826130</v>
      </c>
      <c r="B785" t="s">
        <v>1668</v>
      </c>
      <c r="C785" t="s">
        <v>115</v>
      </c>
      <c r="D785" t="s">
        <v>116</v>
      </c>
      <c r="E785">
        <v>45433</v>
      </c>
      <c r="F785" t="s">
        <v>64</v>
      </c>
      <c r="G785" s="16">
        <v>300</v>
      </c>
      <c r="H785" s="16">
        <v>4491200</v>
      </c>
      <c r="I785" s="16">
        <v>134736000</v>
      </c>
      <c r="K785" s="29" t="str">
        <f t="shared" si="12"/>
        <v>Спир</v>
      </c>
      <c r="L785" s="29" t="s">
        <v>499</v>
      </c>
    </row>
    <row r="786" spans="1:12">
      <c r="A786">
        <v>6826105</v>
      </c>
      <c r="B786" t="s">
        <v>1668</v>
      </c>
      <c r="C786" t="s">
        <v>204</v>
      </c>
      <c r="D786" t="s">
        <v>205</v>
      </c>
      <c r="E786">
        <v>45285</v>
      </c>
      <c r="F786" t="s">
        <v>63</v>
      </c>
      <c r="G786" s="16">
        <v>200</v>
      </c>
      <c r="H786" s="16">
        <v>3556000</v>
      </c>
      <c r="I786" s="16">
        <v>71120000</v>
      </c>
      <c r="K786" s="29" t="str">
        <f t="shared" si="12"/>
        <v>Спир</v>
      </c>
      <c r="L786" s="29" t="s">
        <v>499</v>
      </c>
    </row>
    <row r="787" spans="1:12">
      <c r="A787">
        <v>6820507</v>
      </c>
      <c r="B787" t="s">
        <v>1669</v>
      </c>
      <c r="C787" t="s">
        <v>198</v>
      </c>
      <c r="D787" t="s">
        <v>199</v>
      </c>
      <c r="E787">
        <v>78261</v>
      </c>
      <c r="F787" t="s">
        <v>266</v>
      </c>
      <c r="G787" s="16">
        <v>6000</v>
      </c>
      <c r="H787" s="16">
        <v>35560000</v>
      </c>
      <c r="I787" s="16">
        <v>213360000</v>
      </c>
      <c r="K787" s="29" t="str">
        <f t="shared" si="12"/>
        <v>Спир</v>
      </c>
      <c r="L787" s="29" t="s">
        <v>499</v>
      </c>
    </row>
    <row r="788" spans="1:12">
      <c r="A788">
        <v>6820196</v>
      </c>
      <c r="B788" t="s">
        <v>1669</v>
      </c>
      <c r="C788" t="s">
        <v>86</v>
      </c>
      <c r="D788" t="s">
        <v>75</v>
      </c>
      <c r="E788">
        <v>45433</v>
      </c>
      <c r="F788" t="s">
        <v>64</v>
      </c>
      <c r="G788" s="16">
        <v>100</v>
      </c>
      <c r="H788" s="16">
        <v>4491200</v>
      </c>
      <c r="I788" s="16">
        <v>44912000</v>
      </c>
      <c r="K788" s="29" t="str">
        <f t="shared" si="12"/>
        <v>Спир</v>
      </c>
      <c r="L788" s="29" t="s">
        <v>499</v>
      </c>
    </row>
    <row r="789" spans="1:12">
      <c r="A789">
        <v>6818026</v>
      </c>
      <c r="B789" t="s">
        <v>1669</v>
      </c>
      <c r="C789" t="s">
        <v>1570</v>
      </c>
      <c r="D789" t="s">
        <v>1571</v>
      </c>
      <c r="E789">
        <v>45285</v>
      </c>
      <c r="F789" t="s">
        <v>63</v>
      </c>
      <c r="G789" s="16">
        <v>10</v>
      </c>
      <c r="H789" s="16">
        <v>3560000</v>
      </c>
      <c r="I789" s="16">
        <v>3560000</v>
      </c>
      <c r="K789" s="29" t="str">
        <f t="shared" si="12"/>
        <v>Спир</v>
      </c>
      <c r="L789" s="29" t="s">
        <v>499</v>
      </c>
    </row>
    <row r="790" spans="1:12">
      <c r="A790">
        <v>6816250</v>
      </c>
      <c r="B790" t="s">
        <v>1670</v>
      </c>
      <c r="C790" t="s">
        <v>1671</v>
      </c>
      <c r="D790" t="s">
        <v>1672</v>
      </c>
      <c r="E790">
        <v>45433</v>
      </c>
      <c r="F790" t="s">
        <v>64</v>
      </c>
      <c r="G790" s="16">
        <v>30</v>
      </c>
      <c r="H790" s="16">
        <v>4491200</v>
      </c>
      <c r="I790" s="16">
        <v>13473600</v>
      </c>
      <c r="K790" s="29" t="str">
        <f t="shared" si="12"/>
        <v>Спир</v>
      </c>
      <c r="L790" s="29" t="s">
        <v>499</v>
      </c>
    </row>
    <row r="791" spans="1:12">
      <c r="A791">
        <v>6814478</v>
      </c>
      <c r="B791" t="s">
        <v>1670</v>
      </c>
      <c r="C791" t="s">
        <v>76</v>
      </c>
      <c r="D791" t="s">
        <v>77</v>
      </c>
      <c r="E791">
        <v>45285</v>
      </c>
      <c r="F791" t="s">
        <v>63</v>
      </c>
      <c r="G791" s="16">
        <v>50</v>
      </c>
      <c r="H791" s="16">
        <v>3556000</v>
      </c>
      <c r="I791" s="16">
        <v>17780000</v>
      </c>
      <c r="K791" s="29" t="str">
        <f t="shared" si="12"/>
        <v>Спир</v>
      </c>
      <c r="L791" s="29" t="s">
        <v>499</v>
      </c>
    </row>
    <row r="792" spans="1:12">
      <c r="A792">
        <v>6812890</v>
      </c>
      <c r="B792" t="s">
        <v>1673</v>
      </c>
      <c r="C792" t="s">
        <v>251</v>
      </c>
      <c r="D792" t="s">
        <v>252</v>
      </c>
      <c r="E792">
        <v>45433</v>
      </c>
      <c r="F792" t="s">
        <v>64</v>
      </c>
      <c r="G792" s="16">
        <v>800</v>
      </c>
      <c r="H792" s="16">
        <v>4495000</v>
      </c>
      <c r="I792" s="16">
        <v>359600000</v>
      </c>
      <c r="K792" s="29" t="str">
        <f t="shared" si="12"/>
        <v>Спир</v>
      </c>
      <c r="L792" s="29" t="s">
        <v>499</v>
      </c>
    </row>
    <row r="793" spans="1:12">
      <c r="A793">
        <v>6812867</v>
      </c>
      <c r="B793" t="s">
        <v>1673</v>
      </c>
      <c r="C793" t="s">
        <v>176</v>
      </c>
      <c r="D793" t="s">
        <v>177</v>
      </c>
      <c r="E793">
        <v>45285</v>
      </c>
      <c r="F793" t="s">
        <v>63</v>
      </c>
      <c r="G793" s="16">
        <v>1100</v>
      </c>
      <c r="H793" s="16">
        <v>3556000</v>
      </c>
      <c r="I793" s="16">
        <v>391160000</v>
      </c>
      <c r="K793" s="29" t="str">
        <f t="shared" si="12"/>
        <v>Спир</v>
      </c>
      <c r="L793" s="29" t="s">
        <v>499</v>
      </c>
    </row>
    <row r="794" spans="1:12">
      <c r="A794">
        <v>6812169</v>
      </c>
      <c r="B794" t="s">
        <v>1673</v>
      </c>
      <c r="C794" t="s">
        <v>198</v>
      </c>
      <c r="D794" t="s">
        <v>199</v>
      </c>
      <c r="E794">
        <v>78261</v>
      </c>
      <c r="F794" t="s">
        <v>266</v>
      </c>
      <c r="G794" s="16">
        <v>6000</v>
      </c>
      <c r="H794" s="16">
        <v>35560000</v>
      </c>
      <c r="I794" s="16">
        <v>213360000</v>
      </c>
      <c r="K794" s="29" t="str">
        <f t="shared" si="12"/>
        <v>Спир</v>
      </c>
      <c r="L794" s="29" t="s">
        <v>499</v>
      </c>
    </row>
    <row r="795" spans="1:12">
      <c r="A795">
        <v>6811371</v>
      </c>
      <c r="B795" t="s">
        <v>1673</v>
      </c>
      <c r="C795" t="s">
        <v>101</v>
      </c>
      <c r="D795" t="s">
        <v>102</v>
      </c>
      <c r="E795">
        <v>45285</v>
      </c>
      <c r="F795" t="s">
        <v>63</v>
      </c>
      <c r="G795" s="16">
        <v>40</v>
      </c>
      <c r="H795" s="16">
        <v>3556001</v>
      </c>
      <c r="I795" s="16">
        <v>14224004</v>
      </c>
      <c r="K795" s="29" t="str">
        <f t="shared" si="12"/>
        <v>Спир</v>
      </c>
      <c r="L795" s="29" t="s">
        <v>499</v>
      </c>
    </row>
    <row r="796" spans="1:12">
      <c r="A796">
        <v>6809929</v>
      </c>
      <c r="B796" t="s">
        <v>1563</v>
      </c>
      <c r="C796" t="s">
        <v>1566</v>
      </c>
      <c r="D796" t="s">
        <v>1567</v>
      </c>
      <c r="E796">
        <v>45433</v>
      </c>
      <c r="F796" t="s">
        <v>64</v>
      </c>
      <c r="G796" s="16">
        <v>100</v>
      </c>
      <c r="H796" s="16">
        <v>4491200</v>
      </c>
      <c r="I796" s="16">
        <v>44912000</v>
      </c>
      <c r="K796" s="29" t="str">
        <f t="shared" si="12"/>
        <v>Спир</v>
      </c>
      <c r="L796" s="29" t="s">
        <v>499</v>
      </c>
    </row>
    <row r="797" spans="1:12">
      <c r="A797">
        <v>6809893</v>
      </c>
      <c r="B797" t="s">
        <v>1563</v>
      </c>
      <c r="C797" t="s">
        <v>103</v>
      </c>
      <c r="D797" t="s">
        <v>104</v>
      </c>
      <c r="E797">
        <v>45284</v>
      </c>
      <c r="F797" t="s">
        <v>62</v>
      </c>
      <c r="G797" s="16">
        <v>3220</v>
      </c>
      <c r="H797" s="16">
        <v>3589999</v>
      </c>
      <c r="I797" s="16">
        <v>1155979678</v>
      </c>
      <c r="K797" s="29" t="str">
        <f t="shared" si="12"/>
        <v>Спир</v>
      </c>
      <c r="L797" s="29" t="s">
        <v>499</v>
      </c>
    </row>
    <row r="798" spans="1:12">
      <c r="A798">
        <v>6809891</v>
      </c>
      <c r="B798" t="s">
        <v>1563</v>
      </c>
      <c r="C798" t="s">
        <v>425</v>
      </c>
      <c r="D798" t="s">
        <v>426</v>
      </c>
      <c r="E798">
        <v>45285</v>
      </c>
      <c r="F798" t="s">
        <v>63</v>
      </c>
      <c r="G798" s="16">
        <v>1600</v>
      </c>
      <c r="H798" s="16">
        <v>3556999</v>
      </c>
      <c r="I798" s="16">
        <v>569119840</v>
      </c>
      <c r="K798" s="29" t="str">
        <f t="shared" si="12"/>
        <v>Спир</v>
      </c>
      <c r="L798" s="29" t="s">
        <v>499</v>
      </c>
    </row>
    <row r="799" spans="1:12">
      <c r="A799">
        <v>6808480</v>
      </c>
      <c r="B799" t="s">
        <v>1563</v>
      </c>
      <c r="C799" t="s">
        <v>1674</v>
      </c>
      <c r="D799" t="s">
        <v>1675</v>
      </c>
      <c r="E799">
        <v>45433</v>
      </c>
      <c r="F799" t="s">
        <v>64</v>
      </c>
      <c r="G799" s="16">
        <v>20</v>
      </c>
      <c r="H799" s="16">
        <v>4491200</v>
      </c>
      <c r="I799" s="16">
        <v>8982400</v>
      </c>
      <c r="K799" s="29" t="str">
        <f t="shared" si="12"/>
        <v>Спир</v>
      </c>
      <c r="L799" s="29" t="s">
        <v>499</v>
      </c>
    </row>
    <row r="800" spans="1:12">
      <c r="A800">
        <v>6808479</v>
      </c>
      <c r="B800" t="s">
        <v>1563</v>
      </c>
      <c r="C800" t="s">
        <v>409</v>
      </c>
      <c r="D800" t="s">
        <v>410</v>
      </c>
      <c r="E800">
        <v>45433</v>
      </c>
      <c r="F800" t="s">
        <v>64</v>
      </c>
      <c r="G800" s="16">
        <v>20</v>
      </c>
      <c r="H800" s="16">
        <v>4491200</v>
      </c>
      <c r="I800" s="16">
        <v>8982400</v>
      </c>
      <c r="K800" s="29" t="str">
        <f t="shared" si="12"/>
        <v>Спир</v>
      </c>
      <c r="L800" s="29" t="s">
        <v>499</v>
      </c>
    </row>
    <row r="801" spans="1:12">
      <c r="A801">
        <v>6808458</v>
      </c>
      <c r="B801" t="s">
        <v>1563</v>
      </c>
      <c r="C801" t="s">
        <v>1582</v>
      </c>
      <c r="D801" t="s">
        <v>1583</v>
      </c>
      <c r="E801">
        <v>45285</v>
      </c>
      <c r="F801" t="s">
        <v>63</v>
      </c>
      <c r="G801" s="16">
        <v>50</v>
      </c>
      <c r="H801" s="16">
        <v>3556000</v>
      </c>
      <c r="I801" s="16">
        <v>17780000</v>
      </c>
      <c r="K801" s="29" t="str">
        <f t="shared" si="12"/>
        <v>Спир</v>
      </c>
      <c r="L801" s="29" t="s">
        <v>499</v>
      </c>
    </row>
    <row r="802" spans="1:12">
      <c r="A802">
        <v>6807130</v>
      </c>
      <c r="B802" t="s">
        <v>1676</v>
      </c>
      <c r="C802" t="s">
        <v>91</v>
      </c>
      <c r="D802" t="s">
        <v>92</v>
      </c>
      <c r="E802">
        <v>45285</v>
      </c>
      <c r="F802" t="s">
        <v>63</v>
      </c>
      <c r="G802" s="16">
        <v>250</v>
      </c>
      <c r="H802" s="16">
        <v>3556000</v>
      </c>
      <c r="I802" s="16">
        <v>88900000</v>
      </c>
      <c r="K802" s="29" t="str">
        <f t="shared" si="12"/>
        <v>Спир</v>
      </c>
      <c r="L802" s="29" t="s">
        <v>499</v>
      </c>
    </row>
    <row r="803" spans="1:12">
      <c r="A803">
        <v>6805774</v>
      </c>
      <c r="B803" t="s">
        <v>1676</v>
      </c>
      <c r="C803" t="s">
        <v>99</v>
      </c>
      <c r="D803" t="s">
        <v>100</v>
      </c>
      <c r="E803">
        <v>45285</v>
      </c>
      <c r="F803" t="s">
        <v>63</v>
      </c>
      <c r="G803" s="16">
        <v>400</v>
      </c>
      <c r="H803" s="16">
        <v>3556001</v>
      </c>
      <c r="I803" s="16">
        <v>142240040</v>
      </c>
      <c r="K803" s="29" t="str">
        <f t="shared" si="12"/>
        <v>Спир</v>
      </c>
      <c r="L803" s="29" t="s">
        <v>499</v>
      </c>
    </row>
    <row r="804" spans="1:12">
      <c r="A804">
        <v>6804541</v>
      </c>
      <c r="B804" t="s">
        <v>1677</v>
      </c>
      <c r="C804" t="s">
        <v>141</v>
      </c>
      <c r="D804" t="s">
        <v>142</v>
      </c>
      <c r="E804">
        <v>45285</v>
      </c>
      <c r="F804" t="s">
        <v>63</v>
      </c>
      <c r="G804" s="16">
        <v>100</v>
      </c>
      <c r="H804" s="16">
        <v>3556001</v>
      </c>
      <c r="I804" s="16">
        <v>35560010</v>
      </c>
      <c r="K804" s="29" t="str">
        <f t="shared" si="12"/>
        <v>Спир</v>
      </c>
      <c r="L804" s="29" t="s">
        <v>499</v>
      </c>
    </row>
    <row r="805" spans="1:12">
      <c r="A805">
        <v>6803158</v>
      </c>
      <c r="B805" t="s">
        <v>1677</v>
      </c>
      <c r="C805" t="s">
        <v>103</v>
      </c>
      <c r="D805" t="s">
        <v>104</v>
      </c>
      <c r="E805">
        <v>45284</v>
      </c>
      <c r="F805" t="s">
        <v>62</v>
      </c>
      <c r="G805" s="16">
        <v>3220</v>
      </c>
      <c r="H805" s="16">
        <v>3589044</v>
      </c>
      <c r="I805" s="16">
        <v>1155672168</v>
      </c>
      <c r="K805" s="29" t="str">
        <f t="shared" si="12"/>
        <v>Спир</v>
      </c>
      <c r="L805" s="29" t="s">
        <v>499</v>
      </c>
    </row>
    <row r="806" spans="1:12">
      <c r="A806">
        <v>6802317</v>
      </c>
      <c r="B806" t="s">
        <v>342</v>
      </c>
      <c r="C806" t="s">
        <v>270</v>
      </c>
      <c r="D806" t="s">
        <v>271</v>
      </c>
      <c r="E806">
        <v>78261</v>
      </c>
      <c r="F806" t="s">
        <v>266</v>
      </c>
      <c r="G806" s="16">
        <v>4400</v>
      </c>
      <c r="H806" s="16">
        <v>35560000</v>
      </c>
      <c r="I806" s="16">
        <v>156464000</v>
      </c>
      <c r="K806" s="29" t="str">
        <f t="shared" si="12"/>
        <v>Спир</v>
      </c>
      <c r="L806" s="29" t="s">
        <v>499</v>
      </c>
    </row>
    <row r="807" spans="1:12">
      <c r="A807">
        <v>6802316</v>
      </c>
      <c r="B807" t="s">
        <v>342</v>
      </c>
      <c r="C807" t="s">
        <v>270</v>
      </c>
      <c r="D807" t="s">
        <v>271</v>
      </c>
      <c r="E807">
        <v>78261</v>
      </c>
      <c r="F807" t="s">
        <v>266</v>
      </c>
      <c r="G807" s="16">
        <v>4400</v>
      </c>
      <c r="H807" s="16">
        <v>35560000</v>
      </c>
      <c r="I807" s="16">
        <v>156464000</v>
      </c>
      <c r="K807" s="29" t="str">
        <f t="shared" si="12"/>
        <v>Спир</v>
      </c>
      <c r="L807" s="29" t="s">
        <v>499</v>
      </c>
    </row>
    <row r="808" spans="1:12">
      <c r="A808">
        <v>6799444</v>
      </c>
      <c r="B808" t="s">
        <v>343</v>
      </c>
      <c r="C808" t="s">
        <v>108</v>
      </c>
      <c r="D808" t="s">
        <v>109</v>
      </c>
      <c r="E808">
        <v>78262</v>
      </c>
      <c r="F808" t="s">
        <v>272</v>
      </c>
      <c r="G808" s="16">
        <v>3100</v>
      </c>
      <c r="H808" s="16">
        <v>35890788</v>
      </c>
      <c r="I808" s="16">
        <v>111261442.8</v>
      </c>
      <c r="K808" s="29" t="str">
        <f t="shared" si="12"/>
        <v>Спир</v>
      </c>
      <c r="L808" s="29" t="s">
        <v>499</v>
      </c>
    </row>
    <row r="809" spans="1:12">
      <c r="A809">
        <v>6799161</v>
      </c>
      <c r="B809" t="s">
        <v>343</v>
      </c>
      <c r="C809" t="s">
        <v>207</v>
      </c>
      <c r="D809" t="s">
        <v>105</v>
      </c>
      <c r="E809">
        <v>45284</v>
      </c>
      <c r="F809" t="s">
        <v>62</v>
      </c>
      <c r="G809" s="16">
        <v>1600</v>
      </c>
      <c r="H809" s="16">
        <v>3589044</v>
      </c>
      <c r="I809" s="16">
        <v>574247040</v>
      </c>
      <c r="K809" s="29" t="str">
        <f t="shared" si="12"/>
        <v>Спир</v>
      </c>
      <c r="L809" s="29" t="s">
        <v>499</v>
      </c>
    </row>
    <row r="810" spans="1:12">
      <c r="A810">
        <v>6797658</v>
      </c>
      <c r="B810" t="s">
        <v>343</v>
      </c>
      <c r="C810" t="s">
        <v>259</v>
      </c>
      <c r="D810" t="s">
        <v>260</v>
      </c>
      <c r="E810">
        <v>45433</v>
      </c>
      <c r="F810" t="s">
        <v>64</v>
      </c>
      <c r="G810" s="16">
        <v>30</v>
      </c>
      <c r="H810" s="16">
        <v>4491200</v>
      </c>
      <c r="I810" s="16">
        <v>13473600</v>
      </c>
      <c r="K810" s="29" t="str">
        <f t="shared" si="12"/>
        <v>Спир</v>
      </c>
      <c r="L810" s="29" t="s">
        <v>499</v>
      </c>
    </row>
    <row r="811" spans="1:12">
      <c r="A811">
        <v>6797635</v>
      </c>
      <c r="B811" t="s">
        <v>343</v>
      </c>
      <c r="C811" t="s">
        <v>82</v>
      </c>
      <c r="D811" t="s">
        <v>83</v>
      </c>
      <c r="E811">
        <v>45285</v>
      </c>
      <c r="F811" t="s">
        <v>63</v>
      </c>
      <c r="G811" s="16">
        <v>600</v>
      </c>
      <c r="H811" s="16">
        <v>3556001</v>
      </c>
      <c r="I811" s="16">
        <v>213360060</v>
      </c>
      <c r="K811" s="29" t="str">
        <f t="shared" si="12"/>
        <v>Спир</v>
      </c>
      <c r="L811" s="29" t="s">
        <v>499</v>
      </c>
    </row>
    <row r="812" spans="1:12">
      <c r="A812">
        <v>6796357</v>
      </c>
      <c r="B812" t="s">
        <v>344</v>
      </c>
      <c r="C812" t="s">
        <v>106</v>
      </c>
      <c r="D812" t="s">
        <v>107</v>
      </c>
      <c r="E812">
        <v>45433</v>
      </c>
      <c r="F812" t="s">
        <v>64</v>
      </c>
      <c r="G812" s="16">
        <v>40</v>
      </c>
      <c r="H812" s="16">
        <v>4491200</v>
      </c>
      <c r="I812" s="16">
        <v>17964800</v>
      </c>
      <c r="K812" s="29" t="str">
        <f t="shared" si="12"/>
        <v>Спир</v>
      </c>
      <c r="L812" s="29" t="s">
        <v>499</v>
      </c>
    </row>
    <row r="813" spans="1:12">
      <c r="A813">
        <v>6794922</v>
      </c>
      <c r="B813" t="s">
        <v>344</v>
      </c>
      <c r="C813" t="s">
        <v>204</v>
      </c>
      <c r="D813" t="s">
        <v>205</v>
      </c>
      <c r="E813">
        <v>45284</v>
      </c>
      <c r="F813" t="s">
        <v>62</v>
      </c>
      <c r="G813" s="16">
        <v>200</v>
      </c>
      <c r="H813" s="16">
        <v>3589040</v>
      </c>
      <c r="I813" s="16">
        <v>71780800</v>
      </c>
      <c r="K813" s="29" t="str">
        <f t="shared" si="12"/>
        <v>Спир</v>
      </c>
      <c r="L813" s="29" t="s">
        <v>499</v>
      </c>
    </row>
    <row r="814" spans="1:12">
      <c r="A814">
        <v>6794921</v>
      </c>
      <c r="B814" t="s">
        <v>344</v>
      </c>
      <c r="C814" t="s">
        <v>345</v>
      </c>
      <c r="D814" t="s">
        <v>346</v>
      </c>
      <c r="E814">
        <v>45284</v>
      </c>
      <c r="F814" t="s">
        <v>62</v>
      </c>
      <c r="G814" s="16">
        <v>4500</v>
      </c>
      <c r="H814" s="16">
        <v>3589300</v>
      </c>
      <c r="I814" s="16">
        <v>1615185000</v>
      </c>
      <c r="K814" s="29" t="str">
        <f t="shared" si="12"/>
        <v>Спир</v>
      </c>
      <c r="L814" s="29" t="s">
        <v>499</v>
      </c>
    </row>
    <row r="815" spans="1:12">
      <c r="A815">
        <v>6793597</v>
      </c>
      <c r="B815" t="s">
        <v>347</v>
      </c>
      <c r="C815" t="s">
        <v>304</v>
      </c>
      <c r="D815" t="s">
        <v>311</v>
      </c>
      <c r="E815">
        <v>45284</v>
      </c>
      <c r="F815" t="s">
        <v>62</v>
      </c>
      <c r="G815" s="16">
        <v>50</v>
      </c>
      <c r="H815" s="16">
        <v>3589040</v>
      </c>
      <c r="I815" s="16">
        <v>17945200</v>
      </c>
      <c r="K815" s="29" t="str">
        <f t="shared" si="12"/>
        <v>Спир</v>
      </c>
      <c r="L815" s="29" t="s">
        <v>499</v>
      </c>
    </row>
    <row r="816" spans="1:12">
      <c r="A816">
        <v>6792001</v>
      </c>
      <c r="B816" t="s">
        <v>347</v>
      </c>
      <c r="C816" t="s">
        <v>113</v>
      </c>
      <c r="D816" t="s">
        <v>114</v>
      </c>
      <c r="E816">
        <v>45433</v>
      </c>
      <c r="F816" t="s">
        <v>64</v>
      </c>
      <c r="G816" s="16">
        <v>100</v>
      </c>
      <c r="H816" s="16">
        <v>4491200</v>
      </c>
      <c r="I816" s="16">
        <v>44912000</v>
      </c>
      <c r="K816" s="29" t="str">
        <f t="shared" si="12"/>
        <v>Спир</v>
      </c>
      <c r="L816" s="29" t="s">
        <v>499</v>
      </c>
    </row>
    <row r="817" spans="1:12">
      <c r="A817">
        <v>6790995</v>
      </c>
      <c r="B817" t="s">
        <v>327</v>
      </c>
      <c r="C817" t="s">
        <v>87</v>
      </c>
      <c r="D817" t="s">
        <v>88</v>
      </c>
      <c r="E817">
        <v>78261</v>
      </c>
      <c r="F817" t="s">
        <v>266</v>
      </c>
      <c r="G817" s="16">
        <v>8600</v>
      </c>
      <c r="H817" s="16">
        <v>35560000</v>
      </c>
      <c r="I817" s="16">
        <v>305816000</v>
      </c>
      <c r="K817" s="29" t="str">
        <f t="shared" si="12"/>
        <v>Спир</v>
      </c>
      <c r="L817" s="29" t="s">
        <v>499</v>
      </c>
    </row>
    <row r="818" spans="1:12">
      <c r="A818">
        <v>6789933</v>
      </c>
      <c r="B818" t="s">
        <v>327</v>
      </c>
      <c r="C818" t="s">
        <v>198</v>
      </c>
      <c r="D818" t="s">
        <v>199</v>
      </c>
      <c r="E818">
        <v>78261</v>
      </c>
      <c r="F818" t="s">
        <v>266</v>
      </c>
      <c r="G818" s="16">
        <v>6000</v>
      </c>
      <c r="H818" s="16">
        <v>35560000</v>
      </c>
      <c r="I818" s="16">
        <v>213360000</v>
      </c>
      <c r="K818" s="29" t="str">
        <f t="shared" si="12"/>
        <v>Спир</v>
      </c>
      <c r="L818" s="29" t="s">
        <v>499</v>
      </c>
    </row>
    <row r="819" spans="1:12">
      <c r="A819">
        <v>6787338</v>
      </c>
      <c r="B819" t="s">
        <v>348</v>
      </c>
      <c r="C819" t="s">
        <v>198</v>
      </c>
      <c r="D819" t="s">
        <v>199</v>
      </c>
      <c r="E819">
        <v>78261</v>
      </c>
      <c r="F819" t="s">
        <v>266</v>
      </c>
      <c r="G819" s="16">
        <v>6100</v>
      </c>
      <c r="H819" s="16">
        <v>35560000</v>
      </c>
      <c r="I819" s="16">
        <v>216916000</v>
      </c>
      <c r="K819" s="29" t="str">
        <f t="shared" si="12"/>
        <v>Спир</v>
      </c>
      <c r="L819" s="29" t="s">
        <v>499</v>
      </c>
    </row>
    <row r="820" spans="1:12">
      <c r="A820">
        <v>6786135</v>
      </c>
      <c r="B820" t="s">
        <v>348</v>
      </c>
      <c r="C820" t="s">
        <v>50</v>
      </c>
      <c r="D820" t="s">
        <v>51</v>
      </c>
      <c r="E820">
        <v>18521</v>
      </c>
      <c r="F820" t="s">
        <v>49</v>
      </c>
      <c r="G820" s="16">
        <v>700</v>
      </c>
      <c r="H820" s="16">
        <v>5500000</v>
      </c>
      <c r="I820" s="16">
        <v>38500000</v>
      </c>
      <c r="K820" s="29" t="str">
        <f t="shared" si="12"/>
        <v>Бард</v>
      </c>
      <c r="L820" s="29" t="s">
        <v>499</v>
      </c>
    </row>
    <row r="821" spans="1:12">
      <c r="A821">
        <v>6784945</v>
      </c>
      <c r="B821" t="s">
        <v>349</v>
      </c>
      <c r="C821" t="s">
        <v>125</v>
      </c>
      <c r="D821" t="s">
        <v>126</v>
      </c>
      <c r="E821">
        <v>45433</v>
      </c>
      <c r="F821" t="s">
        <v>64</v>
      </c>
      <c r="G821" s="16">
        <v>40</v>
      </c>
      <c r="H821" s="16">
        <v>4492000</v>
      </c>
      <c r="I821" s="16">
        <v>17968000</v>
      </c>
      <c r="K821" s="29" t="str">
        <f t="shared" si="12"/>
        <v>Спир</v>
      </c>
      <c r="L821" s="29" t="s">
        <v>499</v>
      </c>
    </row>
    <row r="822" spans="1:12">
      <c r="A822">
        <v>6784924</v>
      </c>
      <c r="B822" t="s">
        <v>349</v>
      </c>
      <c r="C822" t="s">
        <v>253</v>
      </c>
      <c r="D822" t="s">
        <v>254</v>
      </c>
      <c r="E822">
        <v>45285</v>
      </c>
      <c r="F822" t="s">
        <v>63</v>
      </c>
      <c r="G822" s="16">
        <v>100</v>
      </c>
      <c r="H822" s="16">
        <v>3556010</v>
      </c>
      <c r="I822" s="16">
        <v>35560100</v>
      </c>
      <c r="K822" s="29" t="str">
        <f t="shared" si="12"/>
        <v>Спир</v>
      </c>
      <c r="L822" s="29" t="s">
        <v>499</v>
      </c>
    </row>
    <row r="823" spans="1:12">
      <c r="A823">
        <v>6783157</v>
      </c>
      <c r="B823" t="s">
        <v>349</v>
      </c>
      <c r="C823" t="s">
        <v>50</v>
      </c>
      <c r="D823" t="s">
        <v>51</v>
      </c>
      <c r="E823">
        <v>18521</v>
      </c>
      <c r="F823" t="s">
        <v>49</v>
      </c>
      <c r="G823" s="16">
        <v>700</v>
      </c>
      <c r="H823" s="16">
        <v>5500000</v>
      </c>
      <c r="I823" s="16">
        <v>38500000</v>
      </c>
      <c r="K823" s="29" t="str">
        <f t="shared" si="12"/>
        <v>Бард</v>
      </c>
      <c r="L823" s="29" t="s">
        <v>499</v>
      </c>
    </row>
    <row r="824" spans="1:12">
      <c r="A824">
        <v>6783082</v>
      </c>
      <c r="B824" t="s">
        <v>349</v>
      </c>
      <c r="C824" t="s">
        <v>69</v>
      </c>
      <c r="D824" t="s">
        <v>70</v>
      </c>
      <c r="E824">
        <v>45284</v>
      </c>
      <c r="F824" t="s">
        <v>62</v>
      </c>
      <c r="G824" s="16">
        <v>60</v>
      </c>
      <c r="H824" s="16">
        <v>3589041</v>
      </c>
      <c r="I824" s="16">
        <v>21534246</v>
      </c>
      <c r="K824" s="29" t="str">
        <f t="shared" si="12"/>
        <v>Спир</v>
      </c>
      <c r="L824" s="29" t="s">
        <v>499</v>
      </c>
    </row>
    <row r="825" spans="1:12">
      <c r="A825">
        <v>6781953</v>
      </c>
      <c r="B825" t="s">
        <v>350</v>
      </c>
      <c r="C825" t="s">
        <v>127</v>
      </c>
      <c r="D825" t="s">
        <v>128</v>
      </c>
      <c r="E825">
        <v>45433</v>
      </c>
      <c r="F825" t="s">
        <v>64</v>
      </c>
      <c r="G825" s="16">
        <v>100</v>
      </c>
      <c r="H825" s="16">
        <v>4491201</v>
      </c>
      <c r="I825" s="16">
        <v>44912010</v>
      </c>
      <c r="K825" s="29" t="str">
        <f t="shared" si="12"/>
        <v>Спир</v>
      </c>
      <c r="L825" s="29" t="s">
        <v>499</v>
      </c>
    </row>
    <row r="826" spans="1:12">
      <c r="A826">
        <v>6781936</v>
      </c>
      <c r="B826" t="s">
        <v>350</v>
      </c>
      <c r="C826" t="s">
        <v>135</v>
      </c>
      <c r="D826" t="s">
        <v>136</v>
      </c>
      <c r="E826">
        <v>45285</v>
      </c>
      <c r="F826" t="s">
        <v>63</v>
      </c>
      <c r="G826" s="16">
        <v>100</v>
      </c>
      <c r="H826" s="16">
        <v>3556001</v>
      </c>
      <c r="I826" s="16">
        <v>35560010</v>
      </c>
      <c r="K826" s="29" t="str">
        <f t="shared" si="12"/>
        <v>Спир</v>
      </c>
      <c r="L826" s="29" t="s">
        <v>499</v>
      </c>
    </row>
    <row r="827" spans="1:12">
      <c r="A827">
        <v>6780223</v>
      </c>
      <c r="B827" t="s">
        <v>350</v>
      </c>
      <c r="C827" t="s">
        <v>50</v>
      </c>
      <c r="D827" t="s">
        <v>51</v>
      </c>
      <c r="E827">
        <v>18521</v>
      </c>
      <c r="F827" t="s">
        <v>49</v>
      </c>
      <c r="G827" s="16">
        <v>500</v>
      </c>
      <c r="H827" s="16">
        <v>5500000</v>
      </c>
      <c r="I827" s="16">
        <v>27500000</v>
      </c>
      <c r="K827" s="29" t="str">
        <f t="shared" si="12"/>
        <v>Бард</v>
      </c>
      <c r="L827" s="29" t="s">
        <v>499</v>
      </c>
    </row>
    <row r="828" spans="1:12">
      <c r="A828">
        <v>6780222</v>
      </c>
      <c r="B828" t="s">
        <v>350</v>
      </c>
      <c r="C828" t="s">
        <v>351</v>
      </c>
      <c r="D828" t="s">
        <v>352</v>
      </c>
      <c r="E828">
        <v>18521</v>
      </c>
      <c r="F828" t="s">
        <v>49</v>
      </c>
      <c r="G828" s="16">
        <v>100</v>
      </c>
      <c r="H828" s="16">
        <v>5501000</v>
      </c>
      <c r="I828" s="16">
        <v>5501000</v>
      </c>
      <c r="K828" s="29" t="str">
        <f t="shared" si="12"/>
        <v>Бард</v>
      </c>
      <c r="L828" s="29" t="s">
        <v>499</v>
      </c>
    </row>
    <row r="829" spans="1:12">
      <c r="A829">
        <v>6780221</v>
      </c>
      <c r="B829" t="s">
        <v>350</v>
      </c>
      <c r="C829" t="s">
        <v>351</v>
      </c>
      <c r="D829" t="s">
        <v>352</v>
      </c>
      <c r="E829">
        <v>18521</v>
      </c>
      <c r="F829" t="s">
        <v>49</v>
      </c>
      <c r="G829" s="16">
        <v>100</v>
      </c>
      <c r="H829" s="16">
        <v>5501000</v>
      </c>
      <c r="I829" s="16">
        <v>5501000</v>
      </c>
      <c r="K829" s="29" t="str">
        <f t="shared" si="12"/>
        <v>Бард</v>
      </c>
      <c r="L829" s="29" t="s">
        <v>499</v>
      </c>
    </row>
    <row r="830" spans="1:12">
      <c r="A830">
        <v>6780140</v>
      </c>
      <c r="B830" t="s">
        <v>350</v>
      </c>
      <c r="C830" t="s">
        <v>76</v>
      </c>
      <c r="D830" t="s">
        <v>77</v>
      </c>
      <c r="E830">
        <v>45285</v>
      </c>
      <c r="F830" t="s">
        <v>63</v>
      </c>
      <c r="G830" s="16">
        <v>50</v>
      </c>
      <c r="H830" s="16">
        <v>3556000</v>
      </c>
      <c r="I830" s="16">
        <v>17780000</v>
      </c>
      <c r="K830" s="29" t="str">
        <f t="shared" si="12"/>
        <v>Спир</v>
      </c>
      <c r="L830" s="29" t="s">
        <v>499</v>
      </c>
    </row>
    <row r="831" spans="1:12">
      <c r="A831">
        <v>6780139</v>
      </c>
      <c r="B831" t="s">
        <v>350</v>
      </c>
      <c r="C831" t="s">
        <v>204</v>
      </c>
      <c r="D831" t="s">
        <v>205</v>
      </c>
      <c r="E831">
        <v>45285</v>
      </c>
      <c r="F831" t="s">
        <v>63</v>
      </c>
      <c r="G831" s="16">
        <v>200</v>
      </c>
      <c r="H831" s="16">
        <v>3556000</v>
      </c>
      <c r="I831" s="16">
        <v>71120000</v>
      </c>
      <c r="K831" s="29" t="str">
        <f t="shared" si="12"/>
        <v>Спир</v>
      </c>
      <c r="L831" s="29" t="s">
        <v>499</v>
      </c>
    </row>
    <row r="832" spans="1:12">
      <c r="A832">
        <v>6777509</v>
      </c>
      <c r="B832" t="s">
        <v>353</v>
      </c>
      <c r="C832" t="s">
        <v>50</v>
      </c>
      <c r="D832" t="s">
        <v>51</v>
      </c>
      <c r="E832">
        <v>18521</v>
      </c>
      <c r="F832" t="s">
        <v>49</v>
      </c>
      <c r="G832" s="16">
        <v>400</v>
      </c>
      <c r="H832" s="16">
        <v>5500000</v>
      </c>
      <c r="I832" s="16">
        <v>22000000</v>
      </c>
      <c r="K832" s="29" t="str">
        <f t="shared" si="12"/>
        <v>Бард</v>
      </c>
      <c r="L832" s="29" t="s">
        <v>499</v>
      </c>
    </row>
    <row r="833" spans="1:12">
      <c r="A833">
        <v>6777508</v>
      </c>
      <c r="B833" t="s">
        <v>353</v>
      </c>
      <c r="C833" t="s">
        <v>47</v>
      </c>
      <c r="D833" t="s">
        <v>48</v>
      </c>
      <c r="E833">
        <v>18521</v>
      </c>
      <c r="F833" t="s">
        <v>49</v>
      </c>
      <c r="G833" s="16">
        <v>300</v>
      </c>
      <c r="H833" s="16">
        <v>5500005</v>
      </c>
      <c r="I833" s="16">
        <v>16500015</v>
      </c>
      <c r="K833" s="29" t="str">
        <f t="shared" si="12"/>
        <v>Бард</v>
      </c>
      <c r="L833" s="29" t="s">
        <v>499</v>
      </c>
    </row>
    <row r="834" spans="1:12">
      <c r="A834">
        <v>6777502</v>
      </c>
      <c r="B834" t="s">
        <v>353</v>
      </c>
      <c r="C834" t="s">
        <v>288</v>
      </c>
      <c r="D834" t="s">
        <v>289</v>
      </c>
      <c r="E834">
        <v>45433</v>
      </c>
      <c r="F834" t="s">
        <v>64</v>
      </c>
      <c r="G834" s="16">
        <v>20</v>
      </c>
      <c r="H834" s="16">
        <v>4492000</v>
      </c>
      <c r="I834" s="16">
        <v>8984000</v>
      </c>
      <c r="K834" s="29" t="str">
        <f t="shared" si="12"/>
        <v>Спир</v>
      </c>
      <c r="L834" s="29" t="s">
        <v>499</v>
      </c>
    </row>
    <row r="835" spans="1:12">
      <c r="A835">
        <v>6776540</v>
      </c>
      <c r="B835" t="s">
        <v>354</v>
      </c>
      <c r="C835" t="s">
        <v>50</v>
      </c>
      <c r="D835" t="s">
        <v>51</v>
      </c>
      <c r="E835">
        <v>18521</v>
      </c>
      <c r="F835" t="s">
        <v>49</v>
      </c>
      <c r="G835" s="16">
        <v>700</v>
      </c>
      <c r="H835" s="16">
        <v>5500000</v>
      </c>
      <c r="I835" s="16">
        <v>38500000</v>
      </c>
      <c r="K835" s="29" t="str">
        <f t="shared" si="12"/>
        <v>Бард</v>
      </c>
      <c r="L835" s="29" t="s">
        <v>499</v>
      </c>
    </row>
    <row r="836" spans="1:12">
      <c r="A836">
        <v>6772153</v>
      </c>
      <c r="B836" t="s">
        <v>355</v>
      </c>
      <c r="C836" t="s">
        <v>50</v>
      </c>
      <c r="D836" t="s">
        <v>51</v>
      </c>
      <c r="E836">
        <v>18521</v>
      </c>
      <c r="F836" t="s">
        <v>49</v>
      </c>
      <c r="G836" s="16">
        <v>500</v>
      </c>
      <c r="H836" s="16">
        <v>5500000</v>
      </c>
      <c r="I836" s="16">
        <v>27500000</v>
      </c>
      <c r="K836" s="29" t="str">
        <f t="shared" si="12"/>
        <v>Бард</v>
      </c>
      <c r="L836" s="29" t="s">
        <v>499</v>
      </c>
    </row>
    <row r="837" spans="1:12">
      <c r="A837">
        <v>6772152</v>
      </c>
      <c r="B837" t="s">
        <v>355</v>
      </c>
      <c r="C837" t="s">
        <v>356</v>
      </c>
      <c r="D837" t="s">
        <v>357</v>
      </c>
      <c r="E837">
        <v>18521</v>
      </c>
      <c r="F837" t="s">
        <v>49</v>
      </c>
      <c r="G837" s="16">
        <v>100</v>
      </c>
      <c r="H837" s="16">
        <v>5500005</v>
      </c>
      <c r="I837" s="16">
        <v>5500005</v>
      </c>
      <c r="K837" s="29" t="str">
        <f t="shared" ref="K837:K900" si="13">LEFT(F837,4)</f>
        <v>Бард</v>
      </c>
      <c r="L837" s="29" t="s">
        <v>499</v>
      </c>
    </row>
    <row r="838" spans="1:12">
      <c r="A838">
        <v>6772151</v>
      </c>
      <c r="B838" t="s">
        <v>355</v>
      </c>
      <c r="C838" t="s">
        <v>267</v>
      </c>
      <c r="D838" t="s">
        <v>268</v>
      </c>
      <c r="E838">
        <v>18521</v>
      </c>
      <c r="F838" t="s">
        <v>49</v>
      </c>
      <c r="G838" s="16">
        <v>100</v>
      </c>
      <c r="H838" s="16">
        <v>5505000</v>
      </c>
      <c r="I838" s="16">
        <v>5505000</v>
      </c>
      <c r="K838" s="29" t="str">
        <f t="shared" si="13"/>
        <v>Бард</v>
      </c>
      <c r="L838" s="29" t="s">
        <v>499</v>
      </c>
    </row>
    <row r="839" spans="1:12">
      <c r="A839">
        <v>6772111</v>
      </c>
      <c r="B839" t="s">
        <v>355</v>
      </c>
      <c r="C839" t="s">
        <v>325</v>
      </c>
      <c r="D839" t="s">
        <v>269</v>
      </c>
      <c r="E839">
        <v>45285</v>
      </c>
      <c r="F839" t="s">
        <v>63</v>
      </c>
      <c r="G839" s="16">
        <v>50</v>
      </c>
      <c r="H839" s="16">
        <v>3556000</v>
      </c>
      <c r="I839" s="16">
        <v>17780000</v>
      </c>
      <c r="K839" s="29" t="str">
        <f t="shared" si="13"/>
        <v>Спир</v>
      </c>
      <c r="L839" s="29" t="s">
        <v>499</v>
      </c>
    </row>
    <row r="840" spans="1:12">
      <c r="A840">
        <v>6769350</v>
      </c>
      <c r="B840" t="s">
        <v>358</v>
      </c>
      <c r="C840" t="s">
        <v>50</v>
      </c>
      <c r="D840" t="s">
        <v>51</v>
      </c>
      <c r="E840">
        <v>18521</v>
      </c>
      <c r="F840" t="s">
        <v>49</v>
      </c>
      <c r="G840" s="16">
        <v>700</v>
      </c>
      <c r="H840" s="16">
        <v>5500000</v>
      </c>
      <c r="I840" s="16">
        <v>38500000</v>
      </c>
      <c r="K840" s="29" t="str">
        <f t="shared" si="13"/>
        <v>Бард</v>
      </c>
      <c r="L840" s="29" t="s">
        <v>499</v>
      </c>
    </row>
    <row r="841" spans="1:12">
      <c r="A841">
        <v>6768154</v>
      </c>
      <c r="B841" t="s">
        <v>359</v>
      </c>
      <c r="C841" t="s">
        <v>214</v>
      </c>
      <c r="D841" t="s">
        <v>215</v>
      </c>
      <c r="E841">
        <v>45433</v>
      </c>
      <c r="F841" t="s">
        <v>64</v>
      </c>
      <c r="G841" s="16">
        <v>300</v>
      </c>
      <c r="H841" s="16">
        <v>4491200</v>
      </c>
      <c r="I841" s="16">
        <v>134736000</v>
      </c>
      <c r="K841" s="29" t="str">
        <f t="shared" si="13"/>
        <v>Спир</v>
      </c>
      <c r="L841" s="29" t="s">
        <v>499</v>
      </c>
    </row>
    <row r="842" spans="1:12">
      <c r="A842">
        <v>6766142</v>
      </c>
      <c r="B842" t="s">
        <v>359</v>
      </c>
      <c r="C842" t="s">
        <v>50</v>
      </c>
      <c r="D842" t="s">
        <v>51</v>
      </c>
      <c r="E842">
        <v>18521</v>
      </c>
      <c r="F842" t="s">
        <v>49</v>
      </c>
      <c r="G842" s="16">
        <v>700</v>
      </c>
      <c r="H842" s="16">
        <v>5500000</v>
      </c>
      <c r="I842" s="16">
        <v>38500000</v>
      </c>
      <c r="K842" s="29" t="str">
        <f t="shared" si="13"/>
        <v>Бард</v>
      </c>
      <c r="L842" s="29" t="s">
        <v>499</v>
      </c>
    </row>
    <row r="843" spans="1:12">
      <c r="A843">
        <v>6765240</v>
      </c>
      <c r="B843" t="s">
        <v>360</v>
      </c>
      <c r="C843" t="s">
        <v>87</v>
      </c>
      <c r="D843" t="s">
        <v>88</v>
      </c>
      <c r="E843">
        <v>78261</v>
      </c>
      <c r="F843" t="s">
        <v>266</v>
      </c>
      <c r="G843" s="16">
        <v>17300</v>
      </c>
      <c r="H843" s="16">
        <v>35560000</v>
      </c>
      <c r="I843" s="16">
        <v>615188000</v>
      </c>
      <c r="K843" s="29" t="str">
        <f t="shared" si="13"/>
        <v>Спир</v>
      </c>
      <c r="L843" s="29" t="s">
        <v>499</v>
      </c>
    </row>
    <row r="844" spans="1:12">
      <c r="A844">
        <v>6764991</v>
      </c>
      <c r="B844" t="s">
        <v>360</v>
      </c>
      <c r="C844" t="s">
        <v>176</v>
      </c>
      <c r="D844" t="s">
        <v>177</v>
      </c>
      <c r="E844">
        <v>45284</v>
      </c>
      <c r="F844" t="s">
        <v>62</v>
      </c>
      <c r="G844" s="16">
        <v>1000</v>
      </c>
      <c r="H844" s="16">
        <v>3589044</v>
      </c>
      <c r="I844" s="16">
        <v>358904400</v>
      </c>
      <c r="K844" s="29" t="str">
        <f t="shared" si="13"/>
        <v>Спир</v>
      </c>
      <c r="L844" s="29" t="s">
        <v>499</v>
      </c>
    </row>
    <row r="845" spans="1:12">
      <c r="A845">
        <v>6764500</v>
      </c>
      <c r="B845" t="s">
        <v>360</v>
      </c>
      <c r="C845" t="s">
        <v>219</v>
      </c>
      <c r="D845" t="s">
        <v>220</v>
      </c>
      <c r="E845">
        <v>78261</v>
      </c>
      <c r="F845" t="s">
        <v>266</v>
      </c>
      <c r="G845" s="16">
        <v>1200</v>
      </c>
      <c r="H845" s="16">
        <v>35560000</v>
      </c>
      <c r="I845" s="16">
        <v>42672000</v>
      </c>
      <c r="K845" s="29" t="str">
        <f t="shared" si="13"/>
        <v>Спир</v>
      </c>
      <c r="L845" s="29" t="s">
        <v>499</v>
      </c>
    </row>
    <row r="846" spans="1:12">
      <c r="A846">
        <v>6762974</v>
      </c>
      <c r="B846" t="s">
        <v>360</v>
      </c>
      <c r="C846" t="s">
        <v>50</v>
      </c>
      <c r="D846" t="s">
        <v>51</v>
      </c>
      <c r="E846">
        <v>18521</v>
      </c>
      <c r="F846" t="s">
        <v>49</v>
      </c>
      <c r="G846" s="16">
        <v>500</v>
      </c>
      <c r="H846" s="16">
        <v>5500000</v>
      </c>
      <c r="I846" s="16">
        <v>27500000</v>
      </c>
      <c r="K846" s="29" t="str">
        <f t="shared" si="13"/>
        <v>Бард</v>
      </c>
      <c r="L846" s="29" t="s">
        <v>499</v>
      </c>
    </row>
    <row r="847" spans="1:12">
      <c r="A847">
        <v>6762973</v>
      </c>
      <c r="B847" t="s">
        <v>360</v>
      </c>
      <c r="C847" t="s">
        <v>351</v>
      </c>
      <c r="D847" t="s">
        <v>352</v>
      </c>
      <c r="E847">
        <v>18521</v>
      </c>
      <c r="F847" t="s">
        <v>49</v>
      </c>
      <c r="G847" s="16">
        <v>100</v>
      </c>
      <c r="H847" s="16">
        <v>5501000</v>
      </c>
      <c r="I847" s="16">
        <v>5501000</v>
      </c>
      <c r="K847" s="29" t="str">
        <f t="shared" si="13"/>
        <v>Бард</v>
      </c>
      <c r="L847" s="29" t="s">
        <v>499</v>
      </c>
    </row>
    <row r="848" spans="1:12">
      <c r="A848">
        <v>6762972</v>
      </c>
      <c r="B848" t="s">
        <v>360</v>
      </c>
      <c r="C848" t="s">
        <v>351</v>
      </c>
      <c r="D848" t="s">
        <v>352</v>
      </c>
      <c r="E848">
        <v>18521</v>
      </c>
      <c r="F848" t="s">
        <v>49</v>
      </c>
      <c r="G848" s="16">
        <v>100</v>
      </c>
      <c r="H848" s="16">
        <v>5501000</v>
      </c>
      <c r="I848" s="16">
        <v>5501000</v>
      </c>
      <c r="K848" s="29" t="str">
        <f t="shared" si="13"/>
        <v>Бард</v>
      </c>
      <c r="L848" s="29" t="s">
        <v>499</v>
      </c>
    </row>
    <row r="849" spans="1:12">
      <c r="A849">
        <v>6762953</v>
      </c>
      <c r="B849" t="s">
        <v>360</v>
      </c>
      <c r="C849" t="s">
        <v>361</v>
      </c>
      <c r="D849" t="s">
        <v>362</v>
      </c>
      <c r="E849">
        <v>45433</v>
      </c>
      <c r="F849" t="s">
        <v>64</v>
      </c>
      <c r="G849" s="16">
        <v>30</v>
      </c>
      <c r="H849" s="16">
        <v>4491200</v>
      </c>
      <c r="I849" s="16">
        <v>13473600</v>
      </c>
      <c r="K849" s="29" t="str">
        <f t="shared" si="13"/>
        <v>Спир</v>
      </c>
      <c r="L849" s="29" t="s">
        <v>499</v>
      </c>
    </row>
    <row r="850" spans="1:12">
      <c r="A850">
        <v>6761946</v>
      </c>
      <c r="B850" t="s">
        <v>363</v>
      </c>
      <c r="C850" t="s">
        <v>111</v>
      </c>
      <c r="D850" t="s">
        <v>112</v>
      </c>
      <c r="E850">
        <v>45285</v>
      </c>
      <c r="F850" t="s">
        <v>63</v>
      </c>
      <c r="G850" s="16">
        <v>300</v>
      </c>
      <c r="H850" s="16">
        <v>3556001</v>
      </c>
      <c r="I850" s="16">
        <v>106680030</v>
      </c>
      <c r="K850" s="29" t="str">
        <f t="shared" si="13"/>
        <v>Спир</v>
      </c>
      <c r="L850" s="29" t="s">
        <v>499</v>
      </c>
    </row>
    <row r="851" spans="1:12">
      <c r="A851">
        <v>6759492</v>
      </c>
      <c r="B851" t="s">
        <v>363</v>
      </c>
      <c r="C851" t="s">
        <v>50</v>
      </c>
      <c r="D851" t="s">
        <v>51</v>
      </c>
      <c r="E851">
        <v>18521</v>
      </c>
      <c r="F851" t="s">
        <v>49</v>
      </c>
      <c r="G851" s="16">
        <v>400</v>
      </c>
      <c r="H851" s="16">
        <v>5500000</v>
      </c>
      <c r="I851" s="16">
        <v>22000000</v>
      </c>
      <c r="K851" s="29" t="str">
        <f t="shared" si="13"/>
        <v>Бард</v>
      </c>
      <c r="L851" s="29" t="s">
        <v>499</v>
      </c>
    </row>
    <row r="852" spans="1:12">
      <c r="A852">
        <v>6759491</v>
      </c>
      <c r="B852" t="s">
        <v>363</v>
      </c>
      <c r="C852" t="s">
        <v>47</v>
      </c>
      <c r="D852" t="s">
        <v>48</v>
      </c>
      <c r="E852">
        <v>18521</v>
      </c>
      <c r="F852" t="s">
        <v>49</v>
      </c>
      <c r="G852" s="16">
        <v>300</v>
      </c>
      <c r="H852" s="16">
        <v>5500205</v>
      </c>
      <c r="I852" s="16">
        <v>16500615</v>
      </c>
      <c r="K852" s="29" t="str">
        <f t="shared" si="13"/>
        <v>Бард</v>
      </c>
      <c r="L852" s="29" t="s">
        <v>499</v>
      </c>
    </row>
    <row r="853" spans="1:12">
      <c r="A853">
        <v>6759479</v>
      </c>
      <c r="B853" t="s">
        <v>363</v>
      </c>
      <c r="C853" t="s">
        <v>2849</v>
      </c>
      <c r="D853" t="s">
        <v>328</v>
      </c>
      <c r="E853">
        <v>45433</v>
      </c>
      <c r="F853" t="s">
        <v>64</v>
      </c>
      <c r="G853" s="16">
        <v>20</v>
      </c>
      <c r="H853" s="16">
        <v>4491200</v>
      </c>
      <c r="I853" s="16">
        <v>8982400</v>
      </c>
      <c r="K853" s="29" t="str">
        <f t="shared" si="13"/>
        <v>Спир</v>
      </c>
      <c r="L853" s="29" t="s">
        <v>499</v>
      </c>
    </row>
    <row r="854" spans="1:12">
      <c r="A854">
        <v>6759459</v>
      </c>
      <c r="B854" t="s">
        <v>363</v>
      </c>
      <c r="C854" t="s">
        <v>204</v>
      </c>
      <c r="D854" t="s">
        <v>205</v>
      </c>
      <c r="E854">
        <v>45285</v>
      </c>
      <c r="F854" t="s">
        <v>63</v>
      </c>
      <c r="G854" s="16">
        <v>200</v>
      </c>
      <c r="H854" s="16">
        <v>3556000</v>
      </c>
      <c r="I854" s="16">
        <v>71120000</v>
      </c>
      <c r="K854" s="29" t="str">
        <f t="shared" si="13"/>
        <v>Спир</v>
      </c>
      <c r="L854" s="29" t="s">
        <v>499</v>
      </c>
    </row>
    <row r="855" spans="1:12">
      <c r="A855">
        <v>6759458</v>
      </c>
      <c r="B855" t="s">
        <v>363</v>
      </c>
      <c r="C855" t="s">
        <v>91</v>
      </c>
      <c r="D855" t="s">
        <v>92</v>
      </c>
      <c r="E855">
        <v>45285</v>
      </c>
      <c r="F855" t="s">
        <v>63</v>
      </c>
      <c r="G855" s="16">
        <v>250</v>
      </c>
      <c r="H855" s="16">
        <v>3561510</v>
      </c>
      <c r="I855" s="16">
        <v>89037750</v>
      </c>
      <c r="K855" s="29" t="str">
        <f t="shared" si="13"/>
        <v>Спир</v>
      </c>
      <c r="L855" s="29" t="s">
        <v>499</v>
      </c>
    </row>
    <row r="856" spans="1:12">
      <c r="A856">
        <v>6756174</v>
      </c>
      <c r="B856" t="s">
        <v>330</v>
      </c>
      <c r="C856" t="s">
        <v>50</v>
      </c>
      <c r="D856" t="s">
        <v>51</v>
      </c>
      <c r="E856">
        <v>18521</v>
      </c>
      <c r="F856" t="s">
        <v>49</v>
      </c>
      <c r="G856" s="16">
        <v>700</v>
      </c>
      <c r="H856" s="16">
        <v>5500000</v>
      </c>
      <c r="I856" s="16">
        <v>38500000</v>
      </c>
      <c r="K856" s="29" t="str">
        <f t="shared" si="13"/>
        <v>Бард</v>
      </c>
      <c r="L856" s="29" t="s">
        <v>499</v>
      </c>
    </row>
    <row r="857" spans="1:12">
      <c r="A857">
        <v>6756130</v>
      </c>
      <c r="B857" t="s">
        <v>330</v>
      </c>
      <c r="C857" t="s">
        <v>65</v>
      </c>
      <c r="D857" t="s">
        <v>66</v>
      </c>
      <c r="E857">
        <v>45285</v>
      </c>
      <c r="F857" t="s">
        <v>63</v>
      </c>
      <c r="G857" s="16">
        <v>400</v>
      </c>
      <c r="H857" s="16">
        <v>3556001</v>
      </c>
      <c r="I857" s="16">
        <v>142240040</v>
      </c>
      <c r="K857" s="29" t="str">
        <f t="shared" si="13"/>
        <v>Спир</v>
      </c>
      <c r="L857" s="29" t="s">
        <v>499</v>
      </c>
    </row>
    <row r="858" spans="1:12">
      <c r="A858">
        <v>6756129</v>
      </c>
      <c r="B858" t="s">
        <v>330</v>
      </c>
      <c r="C858" t="s">
        <v>364</v>
      </c>
      <c r="D858" t="s">
        <v>365</v>
      </c>
      <c r="E858">
        <v>45285</v>
      </c>
      <c r="F858" t="s">
        <v>63</v>
      </c>
      <c r="G858" s="16">
        <v>100</v>
      </c>
      <c r="H858" s="16">
        <v>3560999</v>
      </c>
      <c r="I858" s="16">
        <v>35609990</v>
      </c>
      <c r="K858" s="29" t="str">
        <f t="shared" si="13"/>
        <v>Спир</v>
      </c>
      <c r="L858" s="29" t="s">
        <v>499</v>
      </c>
    </row>
    <row r="859" spans="1:12">
      <c r="A859">
        <v>6756128</v>
      </c>
      <c r="B859" t="s">
        <v>330</v>
      </c>
      <c r="C859" t="s">
        <v>139</v>
      </c>
      <c r="D859" t="s">
        <v>140</v>
      </c>
      <c r="E859">
        <v>45285</v>
      </c>
      <c r="F859" t="s">
        <v>63</v>
      </c>
      <c r="G859" s="16">
        <v>300</v>
      </c>
      <c r="H859" s="16">
        <v>3561000</v>
      </c>
      <c r="I859" s="16">
        <v>106830000</v>
      </c>
      <c r="K859" s="29" t="str">
        <f t="shared" si="13"/>
        <v>Спир</v>
      </c>
      <c r="L859" s="29" t="s">
        <v>499</v>
      </c>
    </row>
    <row r="860" spans="1:12">
      <c r="A860">
        <v>6755502</v>
      </c>
      <c r="B860" t="s">
        <v>366</v>
      </c>
      <c r="C860" t="s">
        <v>198</v>
      </c>
      <c r="D860" t="s">
        <v>199</v>
      </c>
      <c r="E860">
        <v>78261</v>
      </c>
      <c r="F860" t="s">
        <v>266</v>
      </c>
      <c r="G860" s="16">
        <v>6100</v>
      </c>
      <c r="H860" s="16">
        <v>35560000</v>
      </c>
      <c r="I860" s="16">
        <v>216916000</v>
      </c>
      <c r="K860" s="29" t="str">
        <f t="shared" si="13"/>
        <v>Спир</v>
      </c>
      <c r="L860" s="29" t="s">
        <v>499</v>
      </c>
    </row>
    <row r="861" spans="1:12">
      <c r="A861">
        <v>6755244</v>
      </c>
      <c r="B861" t="s">
        <v>366</v>
      </c>
      <c r="C861" t="s">
        <v>253</v>
      </c>
      <c r="D861" t="s">
        <v>254</v>
      </c>
      <c r="E861">
        <v>45285</v>
      </c>
      <c r="F861" t="s">
        <v>63</v>
      </c>
      <c r="G861" s="16">
        <v>100</v>
      </c>
      <c r="H861" s="16">
        <v>3556655</v>
      </c>
      <c r="I861" s="16">
        <v>35566550</v>
      </c>
      <c r="K861" s="29" t="str">
        <f t="shared" si="13"/>
        <v>Спир</v>
      </c>
      <c r="L861" s="29" t="s">
        <v>499</v>
      </c>
    </row>
    <row r="862" spans="1:12">
      <c r="A862">
        <v>6754703</v>
      </c>
      <c r="B862" t="s">
        <v>366</v>
      </c>
      <c r="C862" t="s">
        <v>80</v>
      </c>
      <c r="D862" t="s">
        <v>81</v>
      </c>
      <c r="E862">
        <v>78261</v>
      </c>
      <c r="F862" t="s">
        <v>266</v>
      </c>
      <c r="G862" s="16">
        <v>1600</v>
      </c>
      <c r="H862" s="16">
        <v>35560000</v>
      </c>
      <c r="I862" s="16">
        <v>56896000</v>
      </c>
      <c r="K862" s="29" t="str">
        <f t="shared" si="13"/>
        <v>Спир</v>
      </c>
      <c r="L862" s="29" t="s">
        <v>499</v>
      </c>
    </row>
    <row r="863" spans="1:12">
      <c r="A863">
        <v>6752568</v>
      </c>
      <c r="B863" t="s">
        <v>366</v>
      </c>
      <c r="C863" t="s">
        <v>50</v>
      </c>
      <c r="D863" t="s">
        <v>51</v>
      </c>
      <c r="E863">
        <v>18521</v>
      </c>
      <c r="F863" t="s">
        <v>49</v>
      </c>
      <c r="G863" s="16">
        <v>600</v>
      </c>
      <c r="H863" s="16">
        <v>5500000</v>
      </c>
      <c r="I863" s="16">
        <v>33000000</v>
      </c>
      <c r="K863" s="29" t="str">
        <f t="shared" si="13"/>
        <v>Бард</v>
      </c>
      <c r="L863" s="29" t="s">
        <v>499</v>
      </c>
    </row>
    <row r="864" spans="1:12">
      <c r="A864">
        <v>6752567</v>
      </c>
      <c r="B864" t="s">
        <v>366</v>
      </c>
      <c r="C864" t="s">
        <v>134</v>
      </c>
      <c r="D864" t="s">
        <v>59</v>
      </c>
      <c r="E864">
        <v>18521</v>
      </c>
      <c r="F864" t="s">
        <v>49</v>
      </c>
      <c r="G864" s="16">
        <v>100</v>
      </c>
      <c r="H864" s="16">
        <v>5500005</v>
      </c>
      <c r="I864" s="16">
        <v>5500005</v>
      </c>
      <c r="K864" s="29" t="str">
        <f t="shared" si="13"/>
        <v>Бард</v>
      </c>
      <c r="L864" s="29" t="s">
        <v>499</v>
      </c>
    </row>
    <row r="865" spans="1:12">
      <c r="A865">
        <v>6752519</v>
      </c>
      <c r="B865" t="s">
        <v>366</v>
      </c>
      <c r="C865" t="s">
        <v>82</v>
      </c>
      <c r="D865" t="s">
        <v>83</v>
      </c>
      <c r="E865">
        <v>45285</v>
      </c>
      <c r="F865" t="s">
        <v>63</v>
      </c>
      <c r="G865" s="16">
        <v>600</v>
      </c>
      <c r="H865" s="16">
        <v>3556001</v>
      </c>
      <c r="I865" s="16">
        <v>213360060</v>
      </c>
      <c r="K865" s="29" t="str">
        <f t="shared" si="13"/>
        <v>Спир</v>
      </c>
      <c r="L865" s="29" t="s">
        <v>499</v>
      </c>
    </row>
    <row r="866" spans="1:12">
      <c r="A866">
        <v>6752518</v>
      </c>
      <c r="B866" t="s">
        <v>366</v>
      </c>
      <c r="C866" t="s">
        <v>93</v>
      </c>
      <c r="D866" t="s">
        <v>94</v>
      </c>
      <c r="E866">
        <v>45285</v>
      </c>
      <c r="F866" t="s">
        <v>63</v>
      </c>
      <c r="G866" s="16">
        <v>50</v>
      </c>
      <c r="H866" s="16">
        <v>3556001</v>
      </c>
      <c r="I866" s="16">
        <v>17780005</v>
      </c>
      <c r="K866" s="29" t="str">
        <f t="shared" si="13"/>
        <v>Спир</v>
      </c>
      <c r="L866" s="29" t="s">
        <v>499</v>
      </c>
    </row>
    <row r="867" spans="1:12">
      <c r="A867">
        <v>6751267</v>
      </c>
      <c r="B867" t="s">
        <v>367</v>
      </c>
      <c r="C867" t="s">
        <v>108</v>
      </c>
      <c r="D867" t="s">
        <v>109</v>
      </c>
      <c r="E867">
        <v>78262</v>
      </c>
      <c r="F867" t="s">
        <v>272</v>
      </c>
      <c r="G867" s="16">
        <v>3100</v>
      </c>
      <c r="H867" s="16">
        <v>35890400</v>
      </c>
      <c r="I867" s="16">
        <v>111260240</v>
      </c>
      <c r="K867" s="29" t="str">
        <f t="shared" si="13"/>
        <v>Спир</v>
      </c>
      <c r="L867" s="29" t="s">
        <v>499</v>
      </c>
    </row>
    <row r="868" spans="1:12">
      <c r="A868">
        <v>6749792</v>
      </c>
      <c r="B868" t="s">
        <v>367</v>
      </c>
      <c r="C868" t="s">
        <v>50</v>
      </c>
      <c r="D868" t="s">
        <v>51</v>
      </c>
      <c r="E868">
        <v>18521</v>
      </c>
      <c r="F868" t="s">
        <v>49</v>
      </c>
      <c r="G868" s="16">
        <v>300</v>
      </c>
      <c r="H868" s="16">
        <v>5500000</v>
      </c>
      <c r="I868" s="16">
        <v>16500000</v>
      </c>
      <c r="K868" s="29" t="str">
        <f t="shared" si="13"/>
        <v>Бард</v>
      </c>
      <c r="L868" s="29" t="s">
        <v>499</v>
      </c>
    </row>
    <row r="869" spans="1:12">
      <c r="A869">
        <v>6749791</v>
      </c>
      <c r="B869" t="s">
        <v>367</v>
      </c>
      <c r="C869" t="s">
        <v>47</v>
      </c>
      <c r="D869" t="s">
        <v>48</v>
      </c>
      <c r="E869">
        <v>18521</v>
      </c>
      <c r="F869" t="s">
        <v>49</v>
      </c>
      <c r="G869" s="16">
        <v>300</v>
      </c>
      <c r="H869" s="16">
        <v>5500205</v>
      </c>
      <c r="I869" s="16">
        <v>16500615</v>
      </c>
      <c r="K869" s="29" t="str">
        <f t="shared" si="13"/>
        <v>Бард</v>
      </c>
      <c r="L869" s="29" t="s">
        <v>499</v>
      </c>
    </row>
    <row r="870" spans="1:12">
      <c r="A870">
        <v>6749790</v>
      </c>
      <c r="B870" t="s">
        <v>367</v>
      </c>
      <c r="C870" t="s">
        <v>351</v>
      </c>
      <c r="D870" t="s">
        <v>352</v>
      </c>
      <c r="E870">
        <v>18521</v>
      </c>
      <c r="F870" t="s">
        <v>49</v>
      </c>
      <c r="G870" s="16">
        <v>100</v>
      </c>
      <c r="H870" s="16">
        <v>5501000</v>
      </c>
      <c r="I870" s="16">
        <v>5501000</v>
      </c>
      <c r="K870" s="29" t="str">
        <f t="shared" si="13"/>
        <v>Бард</v>
      </c>
      <c r="L870" s="29" t="s">
        <v>499</v>
      </c>
    </row>
    <row r="871" spans="1:12">
      <c r="A871">
        <v>6749779</v>
      </c>
      <c r="B871" t="s">
        <v>367</v>
      </c>
      <c r="C871" t="s">
        <v>368</v>
      </c>
      <c r="D871" t="s">
        <v>369</v>
      </c>
      <c r="E871">
        <v>45433</v>
      </c>
      <c r="F871" t="s">
        <v>64</v>
      </c>
      <c r="G871" s="16">
        <v>90</v>
      </c>
      <c r="H871" s="16">
        <v>4491200</v>
      </c>
      <c r="I871" s="16">
        <v>40420800</v>
      </c>
      <c r="K871" s="29" t="str">
        <f t="shared" si="13"/>
        <v>Спир</v>
      </c>
      <c r="L871" s="29" t="s">
        <v>499</v>
      </c>
    </row>
    <row r="872" spans="1:12">
      <c r="A872">
        <v>6749778</v>
      </c>
      <c r="B872" t="s">
        <v>367</v>
      </c>
      <c r="C872" t="s">
        <v>139</v>
      </c>
      <c r="D872" t="s">
        <v>140</v>
      </c>
      <c r="E872">
        <v>45433</v>
      </c>
      <c r="F872" t="s">
        <v>64</v>
      </c>
      <c r="G872" s="16">
        <v>150</v>
      </c>
      <c r="H872" s="16">
        <v>4492000</v>
      </c>
      <c r="I872" s="16">
        <v>67380000</v>
      </c>
      <c r="K872" s="29" t="str">
        <f t="shared" si="13"/>
        <v>Спир</v>
      </c>
      <c r="L872" s="29" t="s">
        <v>499</v>
      </c>
    </row>
    <row r="873" spans="1:12">
      <c r="A873">
        <v>6746653</v>
      </c>
      <c r="B873" t="s">
        <v>370</v>
      </c>
      <c r="C873" t="s">
        <v>50</v>
      </c>
      <c r="D873" t="s">
        <v>51</v>
      </c>
      <c r="E873">
        <v>18521</v>
      </c>
      <c r="F873" t="s">
        <v>49</v>
      </c>
      <c r="G873" s="16">
        <v>600</v>
      </c>
      <c r="H873" s="16">
        <v>5500000</v>
      </c>
      <c r="I873" s="16">
        <v>33000000</v>
      </c>
      <c r="K873" s="29" t="str">
        <f t="shared" si="13"/>
        <v>Бард</v>
      </c>
      <c r="L873" s="29" t="s">
        <v>499</v>
      </c>
    </row>
    <row r="874" spans="1:12">
      <c r="A874">
        <v>6746619</v>
      </c>
      <c r="B874" t="s">
        <v>370</v>
      </c>
      <c r="C874" t="s">
        <v>141</v>
      </c>
      <c r="D874" t="s">
        <v>142</v>
      </c>
      <c r="E874">
        <v>9945285</v>
      </c>
      <c r="F874" t="s">
        <v>275</v>
      </c>
      <c r="G874" s="16">
        <v>100</v>
      </c>
      <c r="H874" s="16">
        <v>3556001</v>
      </c>
      <c r="I874" s="16">
        <v>35560010</v>
      </c>
      <c r="K874" s="29" t="str">
        <f t="shared" si="13"/>
        <v>Спир</v>
      </c>
      <c r="L874" s="29" t="s">
        <v>499</v>
      </c>
    </row>
    <row r="875" spans="1:12">
      <c r="A875">
        <v>6745830</v>
      </c>
      <c r="B875" t="s">
        <v>371</v>
      </c>
      <c r="C875" t="s">
        <v>121</v>
      </c>
      <c r="D875" t="s">
        <v>122</v>
      </c>
      <c r="E875">
        <v>45285</v>
      </c>
      <c r="F875" t="s">
        <v>63</v>
      </c>
      <c r="G875" s="16">
        <v>300</v>
      </c>
      <c r="H875" s="16">
        <v>3556011</v>
      </c>
      <c r="I875" s="16">
        <v>106680330</v>
      </c>
      <c r="K875" s="29" t="str">
        <f t="shared" si="13"/>
        <v>Спир</v>
      </c>
      <c r="L875" s="29" t="s">
        <v>499</v>
      </c>
    </row>
    <row r="876" spans="1:12">
      <c r="A876">
        <v>6745466</v>
      </c>
      <c r="B876" t="s">
        <v>371</v>
      </c>
      <c r="C876" t="s">
        <v>219</v>
      </c>
      <c r="D876" t="s">
        <v>220</v>
      </c>
      <c r="E876">
        <v>78261</v>
      </c>
      <c r="F876" t="s">
        <v>266</v>
      </c>
      <c r="G876" s="16">
        <v>1200</v>
      </c>
      <c r="H876" s="16">
        <v>35560000</v>
      </c>
      <c r="I876" s="16">
        <v>42672000</v>
      </c>
      <c r="K876" s="29" t="str">
        <f t="shared" si="13"/>
        <v>Спир</v>
      </c>
      <c r="L876" s="29" t="s">
        <v>499</v>
      </c>
    </row>
    <row r="877" spans="1:12">
      <c r="A877">
        <v>6744265</v>
      </c>
      <c r="B877" t="s">
        <v>371</v>
      </c>
      <c r="C877" t="s">
        <v>50</v>
      </c>
      <c r="D877" t="s">
        <v>51</v>
      </c>
      <c r="E877">
        <v>18521</v>
      </c>
      <c r="F877" t="s">
        <v>49</v>
      </c>
      <c r="G877" s="16">
        <v>600</v>
      </c>
      <c r="H877" s="16">
        <v>5500000</v>
      </c>
      <c r="I877" s="16">
        <v>33000000</v>
      </c>
      <c r="K877" s="29" t="str">
        <f t="shared" si="13"/>
        <v>Бард</v>
      </c>
      <c r="L877" s="29" t="s">
        <v>499</v>
      </c>
    </row>
    <row r="878" spans="1:12">
      <c r="A878">
        <v>6744234</v>
      </c>
      <c r="B878" t="s">
        <v>371</v>
      </c>
      <c r="C878" t="s">
        <v>273</v>
      </c>
      <c r="D878" t="s">
        <v>274</v>
      </c>
      <c r="E878">
        <v>45285</v>
      </c>
      <c r="F878" t="s">
        <v>63</v>
      </c>
      <c r="G878" s="16">
        <v>150</v>
      </c>
      <c r="H878" s="16">
        <v>3556001</v>
      </c>
      <c r="I878" s="16">
        <v>53340015</v>
      </c>
      <c r="K878" s="29" t="str">
        <f t="shared" si="13"/>
        <v>Спир</v>
      </c>
      <c r="L878" s="29" t="s">
        <v>499</v>
      </c>
    </row>
    <row r="879" spans="1:12">
      <c r="A879">
        <v>6743591</v>
      </c>
      <c r="B879" t="s">
        <v>372</v>
      </c>
      <c r="C879" t="s">
        <v>198</v>
      </c>
      <c r="D879" t="s">
        <v>199</v>
      </c>
      <c r="E879">
        <v>78261</v>
      </c>
      <c r="F879" t="s">
        <v>266</v>
      </c>
      <c r="G879" s="16">
        <v>6100</v>
      </c>
      <c r="H879" s="16">
        <v>35560000</v>
      </c>
      <c r="I879" s="16">
        <v>216916000</v>
      </c>
      <c r="K879" s="29" t="str">
        <f t="shared" si="13"/>
        <v>Спир</v>
      </c>
      <c r="L879" s="29" t="s">
        <v>499</v>
      </c>
    </row>
    <row r="880" spans="1:12">
      <c r="A880">
        <v>6741674</v>
      </c>
      <c r="B880" t="s">
        <v>372</v>
      </c>
      <c r="C880" t="s">
        <v>50</v>
      </c>
      <c r="D880" t="s">
        <v>51</v>
      </c>
      <c r="E880">
        <v>18521</v>
      </c>
      <c r="F880" t="s">
        <v>49</v>
      </c>
      <c r="G880" s="16">
        <v>600</v>
      </c>
      <c r="H880" s="16">
        <v>5500000</v>
      </c>
      <c r="I880" s="16">
        <v>33000000</v>
      </c>
      <c r="K880" s="29" t="str">
        <f t="shared" si="13"/>
        <v>Бард</v>
      </c>
      <c r="L880" s="29" t="s">
        <v>499</v>
      </c>
    </row>
    <row r="881" spans="1:12">
      <c r="A881">
        <v>6741653</v>
      </c>
      <c r="B881" t="s">
        <v>372</v>
      </c>
      <c r="C881" t="s">
        <v>176</v>
      </c>
      <c r="D881" t="s">
        <v>177</v>
      </c>
      <c r="E881">
        <v>45285</v>
      </c>
      <c r="F881" t="s">
        <v>63</v>
      </c>
      <c r="G881" s="16">
        <v>1000</v>
      </c>
      <c r="H881" s="16">
        <v>3557111</v>
      </c>
      <c r="I881" s="16">
        <v>355711100</v>
      </c>
      <c r="K881" s="29" t="str">
        <f t="shared" si="13"/>
        <v>Спир</v>
      </c>
      <c r="L881" s="29" t="s">
        <v>499</v>
      </c>
    </row>
    <row r="882" spans="1:12">
      <c r="A882">
        <v>6739113</v>
      </c>
      <c r="B882" t="s">
        <v>373</v>
      </c>
      <c r="C882" t="s">
        <v>50</v>
      </c>
      <c r="D882" t="s">
        <v>51</v>
      </c>
      <c r="E882">
        <v>18521</v>
      </c>
      <c r="F882" t="s">
        <v>49</v>
      </c>
      <c r="G882" s="16">
        <v>1000</v>
      </c>
      <c r="H882" s="16">
        <v>5500000</v>
      </c>
      <c r="I882" s="16">
        <v>55000000</v>
      </c>
      <c r="K882" s="29" t="str">
        <f t="shared" si="13"/>
        <v>Бард</v>
      </c>
      <c r="L882" s="29" t="s">
        <v>499</v>
      </c>
    </row>
    <row r="883" spans="1:12">
      <c r="A883">
        <v>6736718</v>
      </c>
      <c r="B883" t="s">
        <v>374</v>
      </c>
      <c r="C883" t="s">
        <v>50</v>
      </c>
      <c r="D883" t="s">
        <v>51</v>
      </c>
      <c r="E883">
        <v>18521</v>
      </c>
      <c r="F883" t="s">
        <v>49</v>
      </c>
      <c r="G883" s="16">
        <v>400</v>
      </c>
      <c r="H883" s="16">
        <v>5500000</v>
      </c>
      <c r="I883" s="16">
        <v>22000000</v>
      </c>
      <c r="K883" s="29" t="str">
        <f t="shared" si="13"/>
        <v>Бард</v>
      </c>
      <c r="L883" s="29" t="s">
        <v>499</v>
      </c>
    </row>
    <row r="884" spans="1:12">
      <c r="A884">
        <v>6736717</v>
      </c>
      <c r="B884" t="s">
        <v>374</v>
      </c>
      <c r="C884" t="s">
        <v>351</v>
      </c>
      <c r="D884" t="s">
        <v>352</v>
      </c>
      <c r="E884">
        <v>18521</v>
      </c>
      <c r="F884" t="s">
        <v>49</v>
      </c>
      <c r="G884" s="16">
        <v>100</v>
      </c>
      <c r="H884" s="16">
        <v>5501000</v>
      </c>
      <c r="I884" s="16">
        <v>5501000</v>
      </c>
      <c r="K884" s="29" t="str">
        <f t="shared" si="13"/>
        <v>Бард</v>
      </c>
      <c r="L884" s="29" t="s">
        <v>499</v>
      </c>
    </row>
    <row r="885" spans="1:12">
      <c r="A885">
        <v>6736716</v>
      </c>
      <c r="B885" t="s">
        <v>374</v>
      </c>
      <c r="C885" t="s">
        <v>351</v>
      </c>
      <c r="D885" t="s">
        <v>352</v>
      </c>
      <c r="E885">
        <v>18521</v>
      </c>
      <c r="F885" t="s">
        <v>49</v>
      </c>
      <c r="G885" s="16">
        <v>100</v>
      </c>
      <c r="H885" s="16">
        <v>5501000</v>
      </c>
      <c r="I885" s="16">
        <v>5501000</v>
      </c>
      <c r="K885" s="29" t="str">
        <f t="shared" si="13"/>
        <v>Бард</v>
      </c>
      <c r="L885" s="29" t="s">
        <v>499</v>
      </c>
    </row>
    <row r="886" spans="1:12">
      <c r="A886">
        <v>6736688</v>
      </c>
      <c r="B886" t="s">
        <v>374</v>
      </c>
      <c r="C886" t="s">
        <v>221</v>
      </c>
      <c r="D886" t="s">
        <v>222</v>
      </c>
      <c r="E886">
        <v>45284</v>
      </c>
      <c r="F886" t="s">
        <v>62</v>
      </c>
      <c r="G886" s="16">
        <v>200</v>
      </c>
      <c r="H886" s="16">
        <v>3589041</v>
      </c>
      <c r="I886" s="16">
        <v>71780820</v>
      </c>
      <c r="K886" s="29" t="str">
        <f t="shared" si="13"/>
        <v>Спир</v>
      </c>
      <c r="L886" s="29" t="s">
        <v>499</v>
      </c>
    </row>
    <row r="887" spans="1:12">
      <c r="A887">
        <v>6735919</v>
      </c>
      <c r="B887" t="s">
        <v>334</v>
      </c>
      <c r="C887" t="s">
        <v>139</v>
      </c>
      <c r="D887" t="s">
        <v>140</v>
      </c>
      <c r="E887">
        <v>45433</v>
      </c>
      <c r="F887" t="s">
        <v>64</v>
      </c>
      <c r="G887" s="16">
        <v>70</v>
      </c>
      <c r="H887" s="16">
        <v>4491222</v>
      </c>
      <c r="I887" s="16">
        <v>31438554</v>
      </c>
      <c r="K887" s="29" t="str">
        <f t="shared" si="13"/>
        <v>Спир</v>
      </c>
      <c r="L887" s="29" t="s">
        <v>499</v>
      </c>
    </row>
    <row r="888" spans="1:12">
      <c r="A888">
        <v>6735918</v>
      </c>
      <c r="B888" t="s">
        <v>334</v>
      </c>
      <c r="C888" t="s">
        <v>305</v>
      </c>
      <c r="D888" t="s">
        <v>312</v>
      </c>
      <c r="E888">
        <v>45433</v>
      </c>
      <c r="F888" t="s">
        <v>64</v>
      </c>
      <c r="G888" s="16">
        <v>100</v>
      </c>
      <c r="H888" s="16">
        <v>4491230</v>
      </c>
      <c r="I888" s="16">
        <v>44912300</v>
      </c>
      <c r="K888" s="29" t="str">
        <f t="shared" si="13"/>
        <v>Спир</v>
      </c>
      <c r="L888" s="29" t="s">
        <v>499</v>
      </c>
    </row>
    <row r="889" spans="1:12">
      <c r="A889">
        <v>6735903</v>
      </c>
      <c r="B889" t="s">
        <v>334</v>
      </c>
      <c r="C889" t="s">
        <v>375</v>
      </c>
      <c r="D889" t="s">
        <v>110</v>
      </c>
      <c r="E889">
        <v>45285</v>
      </c>
      <c r="F889" t="s">
        <v>63</v>
      </c>
      <c r="G889" s="16">
        <v>200</v>
      </c>
      <c r="H889" s="16">
        <v>3557070</v>
      </c>
      <c r="I889" s="16">
        <v>71141400</v>
      </c>
      <c r="K889" s="29" t="str">
        <f t="shared" si="13"/>
        <v>Спир</v>
      </c>
      <c r="L889" s="29" t="s">
        <v>499</v>
      </c>
    </row>
    <row r="890" spans="1:12">
      <c r="A890">
        <v>6735511</v>
      </c>
      <c r="B890" t="s">
        <v>334</v>
      </c>
      <c r="C890" t="s">
        <v>198</v>
      </c>
      <c r="D890" t="s">
        <v>199</v>
      </c>
      <c r="E890">
        <v>78261</v>
      </c>
      <c r="F890" t="s">
        <v>266</v>
      </c>
      <c r="G890" s="16">
        <v>6100</v>
      </c>
      <c r="H890" s="16">
        <v>35560000</v>
      </c>
      <c r="I890" s="16">
        <v>216916000</v>
      </c>
      <c r="K890" s="29" t="str">
        <f t="shared" si="13"/>
        <v>Спир</v>
      </c>
      <c r="L890" s="29" t="s">
        <v>499</v>
      </c>
    </row>
    <row r="891" spans="1:12">
      <c r="A891">
        <v>6734437</v>
      </c>
      <c r="B891" t="s">
        <v>334</v>
      </c>
      <c r="C891" t="s">
        <v>50</v>
      </c>
      <c r="D891" t="s">
        <v>51</v>
      </c>
      <c r="E891">
        <v>18521</v>
      </c>
      <c r="F891" t="s">
        <v>49</v>
      </c>
      <c r="G891" s="16">
        <v>600</v>
      </c>
      <c r="H891" s="16">
        <v>5500000</v>
      </c>
      <c r="I891" s="16">
        <v>33000000</v>
      </c>
      <c r="K891" s="29" t="str">
        <f t="shared" si="13"/>
        <v>Бард</v>
      </c>
      <c r="L891" s="29" t="s">
        <v>499</v>
      </c>
    </row>
    <row r="892" spans="1:12">
      <c r="A892">
        <v>6734428</v>
      </c>
      <c r="B892" t="s">
        <v>334</v>
      </c>
      <c r="C892" t="s">
        <v>171</v>
      </c>
      <c r="D892" t="s">
        <v>172</v>
      </c>
      <c r="E892">
        <v>45433</v>
      </c>
      <c r="F892" t="s">
        <v>64</v>
      </c>
      <c r="G892" s="16">
        <v>30</v>
      </c>
      <c r="H892" s="16">
        <v>4491205</v>
      </c>
      <c r="I892" s="16">
        <v>13473615</v>
      </c>
      <c r="K892" s="29" t="str">
        <f t="shared" si="13"/>
        <v>Спир</v>
      </c>
      <c r="L892" s="29" t="s">
        <v>499</v>
      </c>
    </row>
    <row r="893" spans="1:12">
      <c r="A893">
        <v>6734427</v>
      </c>
      <c r="B893" t="s">
        <v>334</v>
      </c>
      <c r="C893" t="s">
        <v>115</v>
      </c>
      <c r="D893" t="s">
        <v>116</v>
      </c>
      <c r="E893">
        <v>45433</v>
      </c>
      <c r="F893" t="s">
        <v>64</v>
      </c>
      <c r="G893" s="16">
        <v>300</v>
      </c>
      <c r="H893" s="16">
        <v>4492200</v>
      </c>
      <c r="I893" s="16">
        <v>134766000</v>
      </c>
      <c r="K893" s="29" t="str">
        <f t="shared" si="13"/>
        <v>Спир</v>
      </c>
      <c r="L893" s="29" t="s">
        <v>499</v>
      </c>
    </row>
    <row r="894" spans="1:12">
      <c r="A894">
        <v>6732088</v>
      </c>
      <c r="B894" t="s">
        <v>376</v>
      </c>
      <c r="C894" t="s">
        <v>50</v>
      </c>
      <c r="D894" t="s">
        <v>51</v>
      </c>
      <c r="E894">
        <v>18521</v>
      </c>
      <c r="F894" t="s">
        <v>49</v>
      </c>
      <c r="G894" s="16">
        <v>300</v>
      </c>
      <c r="H894" s="16">
        <v>5500000</v>
      </c>
      <c r="I894" s="16">
        <v>16500000</v>
      </c>
      <c r="K894" s="29" t="str">
        <f t="shared" si="13"/>
        <v>Бард</v>
      </c>
      <c r="L894" s="29" t="s">
        <v>499</v>
      </c>
    </row>
    <row r="895" spans="1:12">
      <c r="A895">
        <v>6732087</v>
      </c>
      <c r="B895" t="s">
        <v>376</v>
      </c>
      <c r="C895" t="s">
        <v>47</v>
      </c>
      <c r="D895" t="s">
        <v>48</v>
      </c>
      <c r="E895">
        <v>18521</v>
      </c>
      <c r="F895" t="s">
        <v>49</v>
      </c>
      <c r="G895" s="16">
        <v>300</v>
      </c>
      <c r="H895" s="16">
        <v>5500205</v>
      </c>
      <c r="I895" s="16">
        <v>16500615</v>
      </c>
      <c r="K895" s="29" t="str">
        <f t="shared" si="13"/>
        <v>Бард</v>
      </c>
      <c r="L895" s="29" t="s">
        <v>499</v>
      </c>
    </row>
    <row r="896" spans="1:12">
      <c r="A896">
        <v>6732053</v>
      </c>
      <c r="B896" t="s">
        <v>376</v>
      </c>
      <c r="C896" t="s">
        <v>143</v>
      </c>
      <c r="D896" t="s">
        <v>144</v>
      </c>
      <c r="E896">
        <v>45285</v>
      </c>
      <c r="F896" t="s">
        <v>63</v>
      </c>
      <c r="G896" s="16">
        <v>110</v>
      </c>
      <c r="H896" s="16">
        <v>3556000</v>
      </c>
      <c r="I896" s="16">
        <v>39116000</v>
      </c>
      <c r="K896" s="29" t="str">
        <f t="shared" si="13"/>
        <v>Спир</v>
      </c>
      <c r="L896" s="29" t="s">
        <v>499</v>
      </c>
    </row>
    <row r="897" spans="1:12">
      <c r="A897">
        <v>6732052</v>
      </c>
      <c r="B897" t="s">
        <v>376</v>
      </c>
      <c r="C897" t="s">
        <v>301</v>
      </c>
      <c r="D897" t="s">
        <v>308</v>
      </c>
      <c r="E897">
        <v>45285</v>
      </c>
      <c r="F897" t="s">
        <v>63</v>
      </c>
      <c r="G897" s="16">
        <v>40</v>
      </c>
      <c r="H897" s="16">
        <v>3556000</v>
      </c>
      <c r="I897" s="16">
        <v>14224000</v>
      </c>
      <c r="K897" s="29" t="str">
        <f t="shared" si="13"/>
        <v>Спир</v>
      </c>
      <c r="L897" s="29" t="s">
        <v>499</v>
      </c>
    </row>
    <row r="898" spans="1:12">
      <c r="A898">
        <v>6731267</v>
      </c>
      <c r="B898" t="s">
        <v>377</v>
      </c>
      <c r="C898" t="s">
        <v>208</v>
      </c>
      <c r="D898" t="s">
        <v>209</v>
      </c>
      <c r="E898">
        <v>45433</v>
      </c>
      <c r="F898" t="s">
        <v>64</v>
      </c>
      <c r="G898" s="16">
        <v>450</v>
      </c>
      <c r="H898" s="16">
        <v>4491311</v>
      </c>
      <c r="I898" s="16">
        <v>202108995</v>
      </c>
      <c r="K898" s="29" t="str">
        <f t="shared" si="13"/>
        <v>Спир</v>
      </c>
      <c r="L898" s="29" t="s">
        <v>499</v>
      </c>
    </row>
    <row r="899" spans="1:12">
      <c r="A899">
        <v>6731240</v>
      </c>
      <c r="B899" t="s">
        <v>377</v>
      </c>
      <c r="C899" t="s">
        <v>221</v>
      </c>
      <c r="D899" t="s">
        <v>222</v>
      </c>
      <c r="E899">
        <v>45284</v>
      </c>
      <c r="F899" t="s">
        <v>62</v>
      </c>
      <c r="G899" s="16">
        <v>200</v>
      </c>
      <c r="H899" s="16">
        <v>3589777</v>
      </c>
      <c r="I899" s="16">
        <v>71795540</v>
      </c>
      <c r="K899" s="29" t="str">
        <f t="shared" si="13"/>
        <v>Спир</v>
      </c>
      <c r="L899" s="29" t="s">
        <v>499</v>
      </c>
    </row>
    <row r="900" spans="1:12">
      <c r="A900">
        <v>6729602</v>
      </c>
      <c r="B900" t="s">
        <v>377</v>
      </c>
      <c r="C900" t="s">
        <v>50</v>
      </c>
      <c r="D900" t="s">
        <v>51</v>
      </c>
      <c r="E900">
        <v>18521</v>
      </c>
      <c r="F900" t="s">
        <v>49</v>
      </c>
      <c r="G900" s="16">
        <v>600</v>
      </c>
      <c r="H900" s="16">
        <v>5500000</v>
      </c>
      <c r="I900" s="16">
        <v>33000000</v>
      </c>
      <c r="K900" s="29" t="str">
        <f t="shared" si="13"/>
        <v>Бард</v>
      </c>
      <c r="L900" s="29" t="s">
        <v>499</v>
      </c>
    </row>
    <row r="901" spans="1:12">
      <c r="A901">
        <v>6729572</v>
      </c>
      <c r="B901" t="s">
        <v>377</v>
      </c>
      <c r="C901" t="s">
        <v>143</v>
      </c>
      <c r="D901" t="s">
        <v>144</v>
      </c>
      <c r="E901">
        <v>45285</v>
      </c>
      <c r="F901" t="s">
        <v>63</v>
      </c>
      <c r="G901" s="16">
        <v>3100</v>
      </c>
      <c r="H901" s="16">
        <v>3556555</v>
      </c>
      <c r="I901" s="16">
        <v>1102532050</v>
      </c>
      <c r="K901" s="29" t="str">
        <f t="shared" ref="K901:K938" si="14">LEFT(F901,4)</f>
        <v>Спир</v>
      </c>
      <c r="L901" s="29" t="s">
        <v>499</v>
      </c>
    </row>
    <row r="902" spans="1:12">
      <c r="A902">
        <v>6729571</v>
      </c>
      <c r="B902" t="s">
        <v>377</v>
      </c>
      <c r="C902" t="s">
        <v>378</v>
      </c>
      <c r="D902" t="s">
        <v>379</v>
      </c>
      <c r="E902">
        <v>45285</v>
      </c>
      <c r="F902" t="s">
        <v>63</v>
      </c>
      <c r="G902" s="16">
        <v>1200</v>
      </c>
      <c r="H902" s="16">
        <v>3557777</v>
      </c>
      <c r="I902" s="16">
        <v>426933240</v>
      </c>
      <c r="K902" s="29" t="str">
        <f t="shared" si="14"/>
        <v>Спир</v>
      </c>
      <c r="L902" s="29" t="s">
        <v>499</v>
      </c>
    </row>
    <row r="903" spans="1:12">
      <c r="A903">
        <v>6728772</v>
      </c>
      <c r="B903" t="s">
        <v>335</v>
      </c>
      <c r="C903" t="s">
        <v>97</v>
      </c>
      <c r="D903" t="s">
        <v>98</v>
      </c>
      <c r="E903">
        <v>45433</v>
      </c>
      <c r="F903" t="s">
        <v>64</v>
      </c>
      <c r="G903" s="16">
        <v>80</v>
      </c>
      <c r="H903" s="16">
        <v>4491500</v>
      </c>
      <c r="I903" s="16">
        <v>35932000</v>
      </c>
      <c r="K903" s="29" t="str">
        <f t="shared" si="14"/>
        <v>Спир</v>
      </c>
      <c r="L903" s="29" t="s">
        <v>499</v>
      </c>
    </row>
    <row r="904" spans="1:12">
      <c r="A904">
        <v>6728757</v>
      </c>
      <c r="B904" t="s">
        <v>335</v>
      </c>
      <c r="C904" t="s">
        <v>69</v>
      </c>
      <c r="D904" t="s">
        <v>70</v>
      </c>
      <c r="E904">
        <v>45284</v>
      </c>
      <c r="F904" t="s">
        <v>62</v>
      </c>
      <c r="G904" s="16">
        <v>20</v>
      </c>
      <c r="H904" s="16">
        <v>3590099</v>
      </c>
      <c r="I904" s="16">
        <v>7180198</v>
      </c>
      <c r="K904" s="29" t="str">
        <f t="shared" si="14"/>
        <v>Спир</v>
      </c>
      <c r="L904" s="29" t="s">
        <v>499</v>
      </c>
    </row>
    <row r="905" spans="1:12">
      <c r="A905">
        <v>6728755</v>
      </c>
      <c r="B905" t="s">
        <v>335</v>
      </c>
      <c r="C905" t="s">
        <v>301</v>
      </c>
      <c r="D905" t="s">
        <v>308</v>
      </c>
      <c r="E905">
        <v>45285</v>
      </c>
      <c r="F905" t="s">
        <v>63</v>
      </c>
      <c r="G905" s="16">
        <v>60</v>
      </c>
      <c r="H905" s="16">
        <v>3556000</v>
      </c>
      <c r="I905" s="16">
        <v>21336000</v>
      </c>
      <c r="K905" s="29" t="str">
        <f t="shared" si="14"/>
        <v>Спир</v>
      </c>
      <c r="L905" s="29" t="s">
        <v>499</v>
      </c>
    </row>
    <row r="906" spans="1:12">
      <c r="A906">
        <v>6728754</v>
      </c>
      <c r="B906" t="s">
        <v>335</v>
      </c>
      <c r="C906" t="s">
        <v>95</v>
      </c>
      <c r="D906" t="s">
        <v>96</v>
      </c>
      <c r="E906">
        <v>45285</v>
      </c>
      <c r="F906" t="s">
        <v>63</v>
      </c>
      <c r="G906" s="16">
        <v>400</v>
      </c>
      <c r="H906" s="16">
        <v>3557111</v>
      </c>
      <c r="I906" s="16">
        <v>142284440</v>
      </c>
      <c r="K906" s="29" t="str">
        <f t="shared" si="14"/>
        <v>Спир</v>
      </c>
      <c r="L906" s="29" t="s">
        <v>499</v>
      </c>
    </row>
    <row r="907" spans="1:12">
      <c r="A907">
        <v>6728341</v>
      </c>
      <c r="B907" t="s">
        <v>335</v>
      </c>
      <c r="C907" t="s">
        <v>87</v>
      </c>
      <c r="D907" t="s">
        <v>88</v>
      </c>
      <c r="E907">
        <v>78261</v>
      </c>
      <c r="F907" t="s">
        <v>266</v>
      </c>
      <c r="G907" s="16">
        <v>4100</v>
      </c>
      <c r="H907" s="16">
        <v>35560000</v>
      </c>
      <c r="I907" s="16">
        <v>145796000</v>
      </c>
      <c r="K907" s="29" t="str">
        <f t="shared" si="14"/>
        <v>Спир</v>
      </c>
      <c r="L907" s="29" t="s">
        <v>499</v>
      </c>
    </row>
    <row r="908" spans="1:12">
      <c r="A908">
        <v>6727285</v>
      </c>
      <c r="B908" t="s">
        <v>335</v>
      </c>
      <c r="C908" t="s">
        <v>50</v>
      </c>
      <c r="D908" t="s">
        <v>51</v>
      </c>
      <c r="E908">
        <v>18521</v>
      </c>
      <c r="F908" t="s">
        <v>49</v>
      </c>
      <c r="G908" s="16">
        <v>500</v>
      </c>
      <c r="H908" s="16">
        <v>5500000</v>
      </c>
      <c r="I908" s="16">
        <v>27500000</v>
      </c>
      <c r="K908" s="29" t="str">
        <f t="shared" si="14"/>
        <v>Бард</v>
      </c>
      <c r="L908" s="29" t="s">
        <v>499</v>
      </c>
    </row>
    <row r="909" spans="1:12">
      <c r="A909">
        <v>6727284</v>
      </c>
      <c r="B909" t="s">
        <v>335</v>
      </c>
      <c r="C909" t="s">
        <v>134</v>
      </c>
      <c r="D909" t="s">
        <v>59</v>
      </c>
      <c r="E909">
        <v>18521</v>
      </c>
      <c r="F909" t="s">
        <v>49</v>
      </c>
      <c r="G909" s="16">
        <v>100</v>
      </c>
      <c r="H909" s="16">
        <v>5500005</v>
      </c>
      <c r="I909" s="16">
        <v>5500005</v>
      </c>
      <c r="K909" s="29" t="str">
        <f t="shared" si="14"/>
        <v>Бард</v>
      </c>
      <c r="L909" s="29" t="s">
        <v>499</v>
      </c>
    </row>
    <row r="910" spans="1:12">
      <c r="A910">
        <v>6727278</v>
      </c>
      <c r="B910" t="s">
        <v>335</v>
      </c>
      <c r="C910" t="s">
        <v>86</v>
      </c>
      <c r="D910" t="s">
        <v>75</v>
      </c>
      <c r="E910">
        <v>45433</v>
      </c>
      <c r="F910" t="s">
        <v>64</v>
      </c>
      <c r="G910" s="16">
        <v>100</v>
      </c>
      <c r="H910" s="16">
        <v>4491500</v>
      </c>
      <c r="I910" s="16">
        <v>44915000</v>
      </c>
      <c r="K910" s="29" t="str">
        <f t="shared" si="14"/>
        <v>Спир</v>
      </c>
      <c r="L910" s="29" t="s">
        <v>499</v>
      </c>
    </row>
    <row r="911" spans="1:12">
      <c r="A911">
        <v>6727277</v>
      </c>
      <c r="B911" t="s">
        <v>335</v>
      </c>
      <c r="C911" t="s">
        <v>247</v>
      </c>
      <c r="D911" t="s">
        <v>248</v>
      </c>
      <c r="E911">
        <v>45433</v>
      </c>
      <c r="F911" t="s">
        <v>64</v>
      </c>
      <c r="G911" s="16">
        <v>10</v>
      </c>
      <c r="H911" s="16">
        <v>4491600</v>
      </c>
      <c r="I911" s="16">
        <v>4491600</v>
      </c>
      <c r="K911" s="29" t="str">
        <f t="shared" si="14"/>
        <v>Спир</v>
      </c>
      <c r="L911" s="29" t="s">
        <v>499</v>
      </c>
    </row>
    <row r="912" spans="1:12">
      <c r="A912">
        <v>6727276</v>
      </c>
      <c r="B912" t="s">
        <v>335</v>
      </c>
      <c r="C912" t="s">
        <v>321</v>
      </c>
      <c r="D912" t="s">
        <v>322</v>
      </c>
      <c r="E912">
        <v>45433</v>
      </c>
      <c r="F912" t="s">
        <v>64</v>
      </c>
      <c r="G912" s="16">
        <v>220</v>
      </c>
      <c r="H912" s="16">
        <v>4492000</v>
      </c>
      <c r="I912" s="16">
        <v>98824000</v>
      </c>
      <c r="K912" s="29" t="str">
        <f t="shared" si="14"/>
        <v>Спир</v>
      </c>
      <c r="L912" s="29" t="s">
        <v>499</v>
      </c>
    </row>
    <row r="913" spans="1:12">
      <c r="A913">
        <v>6727258</v>
      </c>
      <c r="B913" t="s">
        <v>335</v>
      </c>
      <c r="C913" t="s">
        <v>87</v>
      </c>
      <c r="D913" t="s">
        <v>88</v>
      </c>
      <c r="E913">
        <v>45284</v>
      </c>
      <c r="F913" t="s">
        <v>62</v>
      </c>
      <c r="G913" s="16">
        <v>4320</v>
      </c>
      <c r="H913" s="16">
        <v>3589040</v>
      </c>
      <c r="I913" s="16">
        <v>1550465280</v>
      </c>
      <c r="K913" s="29" t="str">
        <f t="shared" si="14"/>
        <v>Спир</v>
      </c>
      <c r="L913" s="29" t="s">
        <v>499</v>
      </c>
    </row>
    <row r="914" spans="1:12">
      <c r="A914">
        <v>6726483</v>
      </c>
      <c r="B914" t="s">
        <v>336</v>
      </c>
      <c r="C914" t="s">
        <v>139</v>
      </c>
      <c r="D914" t="s">
        <v>140</v>
      </c>
      <c r="E914">
        <v>45433</v>
      </c>
      <c r="F914" t="s">
        <v>64</v>
      </c>
      <c r="G914" s="16">
        <v>100</v>
      </c>
      <c r="H914" s="16">
        <v>4491222</v>
      </c>
      <c r="I914" s="16">
        <v>44912220</v>
      </c>
      <c r="K914" s="29" t="str">
        <f t="shared" si="14"/>
        <v>Спир</v>
      </c>
      <c r="L914" s="29" t="s">
        <v>499</v>
      </c>
    </row>
    <row r="915" spans="1:12">
      <c r="A915">
        <v>6726131</v>
      </c>
      <c r="B915" t="s">
        <v>336</v>
      </c>
      <c r="C915" t="s">
        <v>198</v>
      </c>
      <c r="D915" t="s">
        <v>199</v>
      </c>
      <c r="E915">
        <v>78261</v>
      </c>
      <c r="F915" t="s">
        <v>266</v>
      </c>
      <c r="G915" s="16">
        <v>6100</v>
      </c>
      <c r="H915" s="16">
        <v>35560000</v>
      </c>
      <c r="I915" s="16">
        <v>216916000</v>
      </c>
      <c r="K915" s="29" t="str">
        <f t="shared" si="14"/>
        <v>Спир</v>
      </c>
      <c r="L915" s="29" t="s">
        <v>499</v>
      </c>
    </row>
    <row r="916" spans="1:12">
      <c r="A916">
        <v>6725321</v>
      </c>
      <c r="B916" t="s">
        <v>336</v>
      </c>
      <c r="C916" t="s">
        <v>50</v>
      </c>
      <c r="D916" t="s">
        <v>51</v>
      </c>
      <c r="E916">
        <v>18521</v>
      </c>
      <c r="F916" t="s">
        <v>49</v>
      </c>
      <c r="G916" s="16">
        <v>500</v>
      </c>
      <c r="H916" s="16">
        <v>5500000</v>
      </c>
      <c r="I916" s="16">
        <v>27500000</v>
      </c>
      <c r="K916" s="29" t="str">
        <f t="shared" si="14"/>
        <v>Бард</v>
      </c>
      <c r="L916" s="29" t="s">
        <v>499</v>
      </c>
    </row>
    <row r="917" spans="1:12">
      <c r="A917">
        <v>6725320</v>
      </c>
      <c r="B917" t="s">
        <v>336</v>
      </c>
      <c r="C917" t="s">
        <v>257</v>
      </c>
      <c r="D917" t="s">
        <v>258</v>
      </c>
      <c r="E917">
        <v>18521</v>
      </c>
      <c r="F917" t="s">
        <v>49</v>
      </c>
      <c r="G917" s="16">
        <v>100</v>
      </c>
      <c r="H917" s="16">
        <v>5501000</v>
      </c>
      <c r="I917" s="16">
        <v>5501000</v>
      </c>
      <c r="K917" s="29" t="str">
        <f t="shared" si="14"/>
        <v>Бард</v>
      </c>
      <c r="L917" s="29" t="s">
        <v>499</v>
      </c>
    </row>
    <row r="918" spans="1:12">
      <c r="A918">
        <v>6724511</v>
      </c>
      <c r="B918" t="s">
        <v>380</v>
      </c>
      <c r="C918" t="s">
        <v>50</v>
      </c>
      <c r="D918" t="s">
        <v>51</v>
      </c>
      <c r="E918">
        <v>18521</v>
      </c>
      <c r="F918" t="s">
        <v>49</v>
      </c>
      <c r="G918" s="16">
        <v>600</v>
      </c>
      <c r="H918" s="16">
        <v>5500000</v>
      </c>
      <c r="I918" s="16">
        <v>33000000</v>
      </c>
      <c r="K918" s="29" t="str">
        <f t="shared" si="14"/>
        <v>Бард</v>
      </c>
      <c r="L918" s="29" t="s">
        <v>499</v>
      </c>
    </row>
    <row r="919" spans="1:12">
      <c r="A919">
        <v>6724487</v>
      </c>
      <c r="B919" t="s">
        <v>380</v>
      </c>
      <c r="C919" t="s">
        <v>135</v>
      </c>
      <c r="D919" t="s">
        <v>136</v>
      </c>
      <c r="E919">
        <v>45285</v>
      </c>
      <c r="F919" t="s">
        <v>63</v>
      </c>
      <c r="G919" s="16">
        <v>100</v>
      </c>
      <c r="H919" s="16">
        <v>3556000</v>
      </c>
      <c r="I919" s="16">
        <v>35560000</v>
      </c>
      <c r="K919" s="29" t="str">
        <f t="shared" si="14"/>
        <v>Спир</v>
      </c>
      <c r="L919" s="29" t="s">
        <v>499</v>
      </c>
    </row>
    <row r="920" spans="1:12">
      <c r="A920">
        <v>6723320</v>
      </c>
      <c r="B920" t="s">
        <v>380</v>
      </c>
      <c r="C920" t="s">
        <v>127</v>
      </c>
      <c r="D920" t="s">
        <v>128</v>
      </c>
      <c r="E920">
        <v>45433</v>
      </c>
      <c r="F920" t="s">
        <v>64</v>
      </c>
      <c r="G920" s="16">
        <v>100</v>
      </c>
      <c r="H920" s="16">
        <v>4491202</v>
      </c>
      <c r="I920" s="16">
        <v>44912020</v>
      </c>
      <c r="K920" s="29" t="str">
        <f t="shared" si="14"/>
        <v>Спир</v>
      </c>
      <c r="L920" s="29" t="s">
        <v>499</v>
      </c>
    </row>
    <row r="921" spans="1:12">
      <c r="A921">
        <v>6723319</v>
      </c>
      <c r="B921" t="s">
        <v>380</v>
      </c>
      <c r="C921" t="s">
        <v>302</v>
      </c>
      <c r="D921" t="s">
        <v>309</v>
      </c>
      <c r="E921">
        <v>45433</v>
      </c>
      <c r="F921" t="s">
        <v>64</v>
      </c>
      <c r="G921" s="16">
        <v>200</v>
      </c>
      <c r="H921" s="16">
        <v>4492000</v>
      </c>
      <c r="I921" s="16">
        <v>89840000</v>
      </c>
      <c r="K921" s="29" t="str">
        <f t="shared" si="14"/>
        <v>Спир</v>
      </c>
      <c r="L921" s="29" t="s">
        <v>499</v>
      </c>
    </row>
    <row r="922" spans="1:12">
      <c r="A922">
        <v>6722413</v>
      </c>
      <c r="B922" t="s">
        <v>381</v>
      </c>
      <c r="C922" t="s">
        <v>306</v>
      </c>
      <c r="D922" t="s">
        <v>313</v>
      </c>
      <c r="E922">
        <v>45285</v>
      </c>
      <c r="F922" t="s">
        <v>63</v>
      </c>
      <c r="G922" s="16">
        <v>20</v>
      </c>
      <c r="H922" s="16">
        <v>3556000</v>
      </c>
      <c r="I922" s="16">
        <v>7112000</v>
      </c>
      <c r="K922" s="29" t="str">
        <f t="shared" si="14"/>
        <v>Спир</v>
      </c>
      <c r="L922" s="29" t="s">
        <v>499</v>
      </c>
    </row>
    <row r="923" spans="1:12">
      <c r="A923">
        <v>6722412</v>
      </c>
      <c r="B923" t="s">
        <v>381</v>
      </c>
      <c r="C923" t="s">
        <v>253</v>
      </c>
      <c r="D923" t="s">
        <v>254</v>
      </c>
      <c r="E923">
        <v>45285</v>
      </c>
      <c r="F923" t="s">
        <v>63</v>
      </c>
      <c r="G923" s="16">
        <v>100</v>
      </c>
      <c r="H923" s="16">
        <v>3556080</v>
      </c>
      <c r="I923" s="16">
        <v>35560800</v>
      </c>
      <c r="K923" s="29" t="str">
        <f t="shared" si="14"/>
        <v>Спир</v>
      </c>
      <c r="L923" s="29" t="s">
        <v>499</v>
      </c>
    </row>
    <row r="924" spans="1:12">
      <c r="A924">
        <v>6721997</v>
      </c>
      <c r="B924" t="s">
        <v>381</v>
      </c>
      <c r="C924" t="s">
        <v>270</v>
      </c>
      <c r="D924" t="s">
        <v>271</v>
      </c>
      <c r="E924">
        <v>78261</v>
      </c>
      <c r="F924" t="s">
        <v>266</v>
      </c>
      <c r="G924" s="16">
        <v>4400</v>
      </c>
      <c r="H924" s="16">
        <v>35560000</v>
      </c>
      <c r="I924" s="16">
        <v>156464000</v>
      </c>
      <c r="K924" s="29" t="str">
        <f t="shared" si="14"/>
        <v>Спир</v>
      </c>
      <c r="L924" s="29" t="s">
        <v>499</v>
      </c>
    </row>
    <row r="925" spans="1:12">
      <c r="A925">
        <v>6721996</v>
      </c>
      <c r="B925" t="s">
        <v>381</v>
      </c>
      <c r="C925" t="s">
        <v>270</v>
      </c>
      <c r="D925" t="s">
        <v>271</v>
      </c>
      <c r="E925">
        <v>78261</v>
      </c>
      <c r="F925" t="s">
        <v>266</v>
      </c>
      <c r="G925" s="16">
        <v>4400</v>
      </c>
      <c r="H925" s="16">
        <v>35560000</v>
      </c>
      <c r="I925" s="16">
        <v>156464000</v>
      </c>
      <c r="K925" s="29" t="str">
        <f t="shared" si="14"/>
        <v>Спир</v>
      </c>
      <c r="L925" s="29" t="s">
        <v>499</v>
      </c>
    </row>
    <row r="926" spans="1:12">
      <c r="A926">
        <v>6721287</v>
      </c>
      <c r="B926" t="s">
        <v>381</v>
      </c>
      <c r="C926" t="s">
        <v>50</v>
      </c>
      <c r="D926" t="s">
        <v>51</v>
      </c>
      <c r="E926">
        <v>18521</v>
      </c>
      <c r="F926" t="s">
        <v>49</v>
      </c>
      <c r="G926" s="16">
        <v>700</v>
      </c>
      <c r="H926" s="16">
        <v>5500000</v>
      </c>
      <c r="I926" s="16">
        <v>38500000</v>
      </c>
      <c r="K926" s="29" t="str">
        <f t="shared" si="14"/>
        <v>Бард</v>
      </c>
      <c r="L926" s="29" t="s">
        <v>499</v>
      </c>
    </row>
    <row r="927" spans="1:12">
      <c r="A927">
        <v>6721286</v>
      </c>
      <c r="B927" t="s">
        <v>381</v>
      </c>
      <c r="C927" t="s">
        <v>257</v>
      </c>
      <c r="D927" t="s">
        <v>258</v>
      </c>
      <c r="E927">
        <v>18521</v>
      </c>
      <c r="F927" t="s">
        <v>49</v>
      </c>
      <c r="G927" s="16">
        <v>100</v>
      </c>
      <c r="H927" s="16">
        <v>5501000</v>
      </c>
      <c r="I927" s="16">
        <v>5501000</v>
      </c>
      <c r="K927" s="29" t="str">
        <f t="shared" si="14"/>
        <v>Бард</v>
      </c>
      <c r="L927" s="29" t="s">
        <v>499</v>
      </c>
    </row>
    <row r="928" spans="1:12">
      <c r="A928">
        <v>6721254</v>
      </c>
      <c r="B928" t="s">
        <v>381</v>
      </c>
      <c r="C928" t="s">
        <v>82</v>
      </c>
      <c r="D928" t="s">
        <v>83</v>
      </c>
      <c r="E928">
        <v>45285</v>
      </c>
      <c r="F928" t="s">
        <v>63</v>
      </c>
      <c r="G928" s="16">
        <v>600</v>
      </c>
      <c r="H928" s="16">
        <v>3556007</v>
      </c>
      <c r="I928" s="16">
        <v>213360420</v>
      </c>
      <c r="K928" s="29" t="str">
        <f t="shared" si="14"/>
        <v>Спир</v>
      </c>
      <c r="L928" s="29" t="s">
        <v>499</v>
      </c>
    </row>
    <row r="929" spans="1:12">
      <c r="A929">
        <v>6719192</v>
      </c>
      <c r="B929" t="s">
        <v>382</v>
      </c>
      <c r="C929" t="s">
        <v>50</v>
      </c>
      <c r="D929" t="s">
        <v>51</v>
      </c>
      <c r="E929">
        <v>18521</v>
      </c>
      <c r="F929" t="s">
        <v>49</v>
      </c>
      <c r="G929" s="16">
        <v>1000</v>
      </c>
      <c r="H929" s="16">
        <v>5500000</v>
      </c>
      <c r="I929" s="16">
        <v>55000000</v>
      </c>
      <c r="K929" s="29" t="str">
        <f t="shared" si="14"/>
        <v>Бард</v>
      </c>
      <c r="L929" s="29" t="s">
        <v>499</v>
      </c>
    </row>
    <row r="930" spans="1:12">
      <c r="A930">
        <v>6719172</v>
      </c>
      <c r="B930" t="s">
        <v>382</v>
      </c>
      <c r="C930" t="s">
        <v>202</v>
      </c>
      <c r="D930" t="s">
        <v>203</v>
      </c>
      <c r="E930">
        <v>45433</v>
      </c>
      <c r="F930" t="s">
        <v>64</v>
      </c>
      <c r="G930" s="16">
        <v>40</v>
      </c>
      <c r="H930" s="16">
        <v>4491202</v>
      </c>
      <c r="I930" s="16">
        <v>17964808</v>
      </c>
      <c r="K930" s="29" t="str">
        <f t="shared" si="14"/>
        <v>Спир</v>
      </c>
      <c r="L930" s="29" t="s">
        <v>499</v>
      </c>
    </row>
    <row r="931" spans="1:12">
      <c r="A931">
        <v>6719144</v>
      </c>
      <c r="B931" t="s">
        <v>382</v>
      </c>
      <c r="C931" t="s">
        <v>119</v>
      </c>
      <c r="D931" t="s">
        <v>120</v>
      </c>
      <c r="E931">
        <v>45285</v>
      </c>
      <c r="F931" t="s">
        <v>63</v>
      </c>
      <c r="G931" s="16">
        <v>70</v>
      </c>
      <c r="H931" s="16">
        <v>3556001</v>
      </c>
      <c r="I931" s="16">
        <v>24892007</v>
      </c>
      <c r="K931" s="29" t="str">
        <f t="shared" si="14"/>
        <v>Спир</v>
      </c>
      <c r="L931" s="29" t="s">
        <v>499</v>
      </c>
    </row>
    <row r="932" spans="1:12">
      <c r="A932">
        <v>6719143</v>
      </c>
      <c r="B932" t="s">
        <v>382</v>
      </c>
      <c r="C932" t="s">
        <v>300</v>
      </c>
      <c r="D932" t="s">
        <v>307</v>
      </c>
      <c r="E932">
        <v>45285</v>
      </c>
      <c r="F932" t="s">
        <v>63</v>
      </c>
      <c r="G932" s="16">
        <v>1170</v>
      </c>
      <c r="H932" s="16">
        <v>3556077</v>
      </c>
      <c r="I932" s="16">
        <v>416061009</v>
      </c>
      <c r="K932" s="29" t="str">
        <f t="shared" si="14"/>
        <v>Спир</v>
      </c>
      <c r="L932" s="29" t="s">
        <v>499</v>
      </c>
    </row>
    <row r="933" spans="1:12">
      <c r="A933">
        <v>6718483</v>
      </c>
      <c r="B933" t="s">
        <v>383</v>
      </c>
      <c r="C933" t="s">
        <v>198</v>
      </c>
      <c r="D933" t="s">
        <v>199</v>
      </c>
      <c r="E933">
        <v>78261</v>
      </c>
      <c r="F933" t="s">
        <v>266</v>
      </c>
      <c r="G933" s="16">
        <v>6100</v>
      </c>
      <c r="H933" s="16">
        <v>35600001</v>
      </c>
      <c r="I933" s="16">
        <v>217160006.09999999</v>
      </c>
      <c r="K933" s="29" t="str">
        <f t="shared" si="14"/>
        <v>Спир</v>
      </c>
      <c r="L933" s="29" t="s">
        <v>499</v>
      </c>
    </row>
    <row r="934" spans="1:12">
      <c r="A934">
        <v>6718176</v>
      </c>
      <c r="B934" t="s">
        <v>383</v>
      </c>
      <c r="C934" t="s">
        <v>384</v>
      </c>
      <c r="D934" t="s">
        <v>385</v>
      </c>
      <c r="E934">
        <v>45433</v>
      </c>
      <c r="F934" t="s">
        <v>64</v>
      </c>
      <c r="G934" s="16">
        <v>10</v>
      </c>
      <c r="H934" s="16">
        <v>4491200</v>
      </c>
      <c r="I934" s="16">
        <v>4491200</v>
      </c>
      <c r="K934" s="29" t="str">
        <f t="shared" si="14"/>
        <v>Спир</v>
      </c>
      <c r="L934" s="29" t="s">
        <v>499</v>
      </c>
    </row>
    <row r="935" spans="1:12">
      <c r="A935">
        <v>6718163</v>
      </c>
      <c r="B935" t="s">
        <v>383</v>
      </c>
      <c r="C935" t="s">
        <v>174</v>
      </c>
      <c r="D935" t="s">
        <v>175</v>
      </c>
      <c r="E935">
        <v>45285</v>
      </c>
      <c r="F935" t="s">
        <v>63</v>
      </c>
      <c r="G935" s="16">
        <v>200</v>
      </c>
      <c r="H935" s="16">
        <v>3556011</v>
      </c>
      <c r="I935" s="16">
        <v>71120220</v>
      </c>
      <c r="K935" s="29" t="str">
        <f t="shared" si="14"/>
        <v>Спир</v>
      </c>
      <c r="L935" s="29" t="s">
        <v>499</v>
      </c>
    </row>
    <row r="936" spans="1:12">
      <c r="A936">
        <v>6718162</v>
      </c>
      <c r="B936" t="s">
        <v>383</v>
      </c>
      <c r="C936" t="s">
        <v>278</v>
      </c>
      <c r="D936" t="s">
        <v>279</v>
      </c>
      <c r="E936">
        <v>45285</v>
      </c>
      <c r="F936" t="s">
        <v>63</v>
      </c>
      <c r="G936" s="16">
        <v>100</v>
      </c>
      <c r="H936" s="16">
        <v>3556015</v>
      </c>
      <c r="I936" s="16">
        <v>35560150</v>
      </c>
      <c r="K936" s="29" t="str">
        <f t="shared" si="14"/>
        <v>Спир</v>
      </c>
      <c r="L936" s="29" t="s">
        <v>499</v>
      </c>
    </row>
    <row r="937" spans="1:12">
      <c r="A937">
        <v>6716929</v>
      </c>
      <c r="B937" t="s">
        <v>383</v>
      </c>
      <c r="C937" t="s">
        <v>50</v>
      </c>
      <c r="D937" t="s">
        <v>51</v>
      </c>
      <c r="E937">
        <v>18521</v>
      </c>
      <c r="F937" t="s">
        <v>49</v>
      </c>
      <c r="G937" s="16">
        <v>300</v>
      </c>
      <c r="H937" s="16">
        <v>5500000</v>
      </c>
      <c r="I937" s="16">
        <v>16500000</v>
      </c>
      <c r="K937" s="29" t="str">
        <f t="shared" si="14"/>
        <v>Бард</v>
      </c>
      <c r="L937" s="29" t="s">
        <v>499</v>
      </c>
    </row>
    <row r="938" spans="1:12">
      <c r="A938">
        <v>6716928</v>
      </c>
      <c r="B938" t="s">
        <v>383</v>
      </c>
      <c r="C938" t="s">
        <v>47</v>
      </c>
      <c r="D938" t="s">
        <v>48</v>
      </c>
      <c r="E938">
        <v>18521</v>
      </c>
      <c r="F938" t="s">
        <v>49</v>
      </c>
      <c r="G938" s="16">
        <v>300</v>
      </c>
      <c r="H938" s="16">
        <v>5500205</v>
      </c>
      <c r="I938" s="16">
        <v>16500615</v>
      </c>
      <c r="K938" s="29" t="str">
        <f t="shared" si="14"/>
        <v>Бард</v>
      </c>
      <c r="L938" s="29" t="s">
        <v>499</v>
      </c>
    </row>
    <row r="939" spans="1:12">
      <c r="A939">
        <v>6716908</v>
      </c>
      <c r="B939" t="s">
        <v>383</v>
      </c>
      <c r="C939" t="s">
        <v>210</v>
      </c>
      <c r="D939" t="s">
        <v>211</v>
      </c>
      <c r="E939">
        <v>45433</v>
      </c>
      <c r="F939" t="s">
        <v>64</v>
      </c>
      <c r="G939" s="16">
        <v>300</v>
      </c>
      <c r="H939" s="16">
        <v>4491200</v>
      </c>
      <c r="I939" s="16">
        <v>134736000</v>
      </c>
      <c r="K939" s="29" t="str">
        <f t="shared" ref="K939" si="15">LEFT(F939,4)</f>
        <v>Спир</v>
      </c>
      <c r="L939" s="29" t="s">
        <v>499</v>
      </c>
    </row>
    <row r="940" spans="1:12">
      <c r="A940">
        <v>6716885</v>
      </c>
      <c r="B940" t="s">
        <v>383</v>
      </c>
      <c r="C940" t="s">
        <v>204</v>
      </c>
      <c r="D940" t="s">
        <v>205</v>
      </c>
      <c r="E940">
        <v>45285</v>
      </c>
      <c r="F940" t="s">
        <v>63</v>
      </c>
      <c r="G940" s="16">
        <v>200</v>
      </c>
      <c r="H940" s="16">
        <v>3556000</v>
      </c>
      <c r="I940" s="16">
        <v>71120000</v>
      </c>
      <c r="K940" s="29" t="str">
        <f t="shared" ref="K940" si="16">LEFT(F940,4)</f>
        <v>Спир</v>
      </c>
      <c r="L940" s="29" t="s">
        <v>2232</v>
      </c>
    </row>
    <row r="941" spans="1:12">
      <c r="A941">
        <v>6715952</v>
      </c>
      <c r="B941" t="s">
        <v>386</v>
      </c>
      <c r="C941" t="s">
        <v>76</v>
      </c>
      <c r="D941" t="s">
        <v>77</v>
      </c>
      <c r="E941">
        <v>45285</v>
      </c>
      <c r="F941" t="s">
        <v>63</v>
      </c>
      <c r="G941" s="16">
        <v>50</v>
      </c>
      <c r="H941" s="16">
        <v>3556000</v>
      </c>
      <c r="I941" s="16">
        <v>17780000</v>
      </c>
      <c r="K941" s="29" t="str">
        <f t="shared" ref="K941:K948" si="17">LEFT(F941,4)</f>
        <v>Спир</v>
      </c>
      <c r="L941" s="29" t="s">
        <v>2232</v>
      </c>
    </row>
    <row r="942" spans="1:12">
      <c r="A942">
        <v>6715951</v>
      </c>
      <c r="B942" t="s">
        <v>386</v>
      </c>
      <c r="C942" t="s">
        <v>276</v>
      </c>
      <c r="D942" t="s">
        <v>277</v>
      </c>
      <c r="E942">
        <v>45285</v>
      </c>
      <c r="F942" t="s">
        <v>63</v>
      </c>
      <c r="G942" s="16">
        <v>1000</v>
      </c>
      <c r="H942" s="16">
        <v>3556222</v>
      </c>
      <c r="I942" s="16">
        <v>355622200</v>
      </c>
      <c r="K942" s="29" t="str">
        <f t="shared" si="17"/>
        <v>Спир</v>
      </c>
      <c r="L942" s="29" t="s">
        <v>2232</v>
      </c>
    </row>
    <row r="943" spans="1:12">
      <c r="A943">
        <v>6714680</v>
      </c>
      <c r="B943" t="s">
        <v>386</v>
      </c>
      <c r="C943" t="s">
        <v>111</v>
      </c>
      <c r="D943" t="s">
        <v>112</v>
      </c>
      <c r="E943">
        <v>45285</v>
      </c>
      <c r="F943" t="s">
        <v>63</v>
      </c>
      <c r="G943" s="16">
        <v>100</v>
      </c>
      <c r="H943" s="16">
        <v>3556222</v>
      </c>
      <c r="I943" s="16">
        <v>35562220</v>
      </c>
      <c r="K943" s="29" t="str">
        <f t="shared" si="17"/>
        <v>Спир</v>
      </c>
      <c r="L943" s="29" t="s">
        <v>2232</v>
      </c>
    </row>
    <row r="944" spans="1:12">
      <c r="A944">
        <v>6713775</v>
      </c>
      <c r="B944" t="s">
        <v>387</v>
      </c>
      <c r="C944" t="s">
        <v>286</v>
      </c>
      <c r="D944" t="s">
        <v>287</v>
      </c>
      <c r="E944">
        <v>45433</v>
      </c>
      <c r="F944" t="s">
        <v>64</v>
      </c>
      <c r="G944" s="16">
        <v>300</v>
      </c>
      <c r="H944" s="16">
        <v>4491200</v>
      </c>
      <c r="I944" s="16">
        <v>134736000</v>
      </c>
      <c r="K944" s="29" t="str">
        <f t="shared" si="17"/>
        <v>Спир</v>
      </c>
      <c r="L944" s="29" t="s">
        <v>2232</v>
      </c>
    </row>
    <row r="945" spans="1:12">
      <c r="A945">
        <v>6713762</v>
      </c>
      <c r="B945" t="s">
        <v>387</v>
      </c>
      <c r="C945" t="s">
        <v>388</v>
      </c>
      <c r="D945" t="s">
        <v>389</v>
      </c>
      <c r="E945">
        <v>45285</v>
      </c>
      <c r="F945" t="s">
        <v>63</v>
      </c>
      <c r="G945" s="16">
        <v>60</v>
      </c>
      <c r="H945" s="16">
        <v>3556000</v>
      </c>
      <c r="I945" s="16">
        <v>21336000</v>
      </c>
      <c r="K945" s="29" t="str">
        <f t="shared" si="17"/>
        <v>Спир</v>
      </c>
      <c r="L945" s="29" t="s">
        <v>2232</v>
      </c>
    </row>
    <row r="946" spans="1:12">
      <c r="A946">
        <v>6712507</v>
      </c>
      <c r="B946" t="s">
        <v>387</v>
      </c>
      <c r="C946" t="s">
        <v>50</v>
      </c>
      <c r="D946" t="s">
        <v>51</v>
      </c>
      <c r="E946">
        <v>18521</v>
      </c>
      <c r="F946" t="s">
        <v>49</v>
      </c>
      <c r="G946" s="16">
        <v>600</v>
      </c>
      <c r="H946" s="16">
        <v>5500000</v>
      </c>
      <c r="I946" s="16">
        <v>33000000</v>
      </c>
      <c r="K946" s="29" t="str">
        <f t="shared" si="17"/>
        <v>Бард</v>
      </c>
      <c r="L946" s="29" t="s">
        <v>2232</v>
      </c>
    </row>
    <row r="947" spans="1:12">
      <c r="A947">
        <v>6711515</v>
      </c>
      <c r="B947" t="s">
        <v>337</v>
      </c>
      <c r="C947" t="s">
        <v>135</v>
      </c>
      <c r="D947" t="s">
        <v>136</v>
      </c>
      <c r="E947">
        <v>9945285</v>
      </c>
      <c r="F947" t="s">
        <v>275</v>
      </c>
      <c r="G947" s="16">
        <v>100</v>
      </c>
      <c r="H947" s="16">
        <v>3556000</v>
      </c>
      <c r="I947" s="16">
        <v>35560000</v>
      </c>
      <c r="K947" s="29" t="str">
        <f t="shared" si="17"/>
        <v>Спир</v>
      </c>
      <c r="L947" s="29" t="s">
        <v>2232</v>
      </c>
    </row>
    <row r="948" spans="1:12">
      <c r="A948">
        <v>6711148</v>
      </c>
      <c r="B948" t="s">
        <v>337</v>
      </c>
      <c r="C948" t="s">
        <v>87</v>
      </c>
      <c r="D948" t="s">
        <v>88</v>
      </c>
      <c r="E948">
        <v>54511</v>
      </c>
      <c r="F948" t="s">
        <v>173</v>
      </c>
      <c r="G948" s="16">
        <v>16000</v>
      </c>
      <c r="H948" s="16">
        <v>355600000</v>
      </c>
      <c r="I948" s="16">
        <v>568960000</v>
      </c>
      <c r="K948" s="29" t="str">
        <f t="shared" si="17"/>
        <v>Спир</v>
      </c>
      <c r="L948" s="29" t="s">
        <v>499</v>
      </c>
    </row>
    <row r="949" spans="1:12">
      <c r="A949">
        <v>6711083</v>
      </c>
      <c r="B949" t="s">
        <v>337</v>
      </c>
      <c r="C949" t="s">
        <v>198</v>
      </c>
      <c r="D949" t="s">
        <v>199</v>
      </c>
      <c r="E949">
        <v>78261</v>
      </c>
      <c r="F949" t="s">
        <v>266</v>
      </c>
      <c r="G949" s="16">
        <v>6100</v>
      </c>
      <c r="H949" s="16">
        <v>35560000</v>
      </c>
      <c r="I949" s="16">
        <v>216916000</v>
      </c>
      <c r="K949" s="29" t="str">
        <f t="shared" ref="K949:K1012" si="18">LEFT(F949,4)</f>
        <v>Спир</v>
      </c>
      <c r="L949" s="29" t="s">
        <v>499</v>
      </c>
    </row>
    <row r="950" spans="1:12">
      <c r="A950">
        <v>6710290</v>
      </c>
      <c r="B950" t="s">
        <v>337</v>
      </c>
      <c r="C950" t="s">
        <v>50</v>
      </c>
      <c r="D950" t="s">
        <v>51</v>
      </c>
      <c r="E950">
        <v>18521</v>
      </c>
      <c r="F950" t="s">
        <v>49</v>
      </c>
      <c r="G950" s="16">
        <v>500</v>
      </c>
      <c r="H950" s="16">
        <v>5500000</v>
      </c>
      <c r="I950" s="16">
        <v>27500000</v>
      </c>
      <c r="K950" s="29" t="str">
        <f t="shared" si="18"/>
        <v>Бард</v>
      </c>
      <c r="L950" s="29" t="s">
        <v>2232</v>
      </c>
    </row>
    <row r="951" spans="1:12">
      <c r="A951">
        <v>6710289</v>
      </c>
      <c r="B951" t="s">
        <v>337</v>
      </c>
      <c r="C951" t="s">
        <v>134</v>
      </c>
      <c r="D951" t="s">
        <v>59</v>
      </c>
      <c r="E951">
        <v>18521</v>
      </c>
      <c r="F951" t="s">
        <v>49</v>
      </c>
      <c r="G951" s="16">
        <v>100</v>
      </c>
      <c r="H951" s="16">
        <v>5500005</v>
      </c>
      <c r="I951" s="16">
        <v>5500005</v>
      </c>
      <c r="K951" s="29" t="str">
        <f t="shared" si="18"/>
        <v>Бард</v>
      </c>
      <c r="L951" s="29" t="s">
        <v>2232</v>
      </c>
    </row>
    <row r="952" spans="1:12">
      <c r="A952">
        <v>6710266</v>
      </c>
      <c r="B952" t="s">
        <v>337</v>
      </c>
      <c r="C952" t="s">
        <v>390</v>
      </c>
      <c r="D952" t="s">
        <v>391</v>
      </c>
      <c r="E952">
        <v>45433</v>
      </c>
      <c r="F952" t="s">
        <v>64</v>
      </c>
      <c r="G952" s="16">
        <v>200</v>
      </c>
      <c r="H952" s="16">
        <v>4491201</v>
      </c>
      <c r="I952" s="16">
        <v>89824020</v>
      </c>
      <c r="K952" s="29" t="str">
        <f t="shared" si="18"/>
        <v>Спир</v>
      </c>
      <c r="L952" s="29" t="s">
        <v>2232</v>
      </c>
    </row>
    <row r="953" spans="1:12">
      <c r="A953">
        <v>6709665</v>
      </c>
      <c r="B953" t="s">
        <v>392</v>
      </c>
      <c r="C953" t="s">
        <v>87</v>
      </c>
      <c r="D953" t="s">
        <v>88</v>
      </c>
      <c r="E953">
        <v>54511</v>
      </c>
      <c r="F953" t="s">
        <v>173</v>
      </c>
      <c r="G953" s="16">
        <v>1000</v>
      </c>
      <c r="H953" s="16">
        <v>355600000</v>
      </c>
      <c r="I953" s="16">
        <v>35560000</v>
      </c>
      <c r="K953" s="29" t="str">
        <f t="shared" si="18"/>
        <v>Спир</v>
      </c>
      <c r="L953" s="29" t="s">
        <v>2232</v>
      </c>
    </row>
    <row r="954" spans="1:12">
      <c r="A954">
        <v>6709363</v>
      </c>
      <c r="B954" t="s">
        <v>392</v>
      </c>
      <c r="C954" t="s">
        <v>103</v>
      </c>
      <c r="D954" t="s">
        <v>104</v>
      </c>
      <c r="E954">
        <v>45284</v>
      </c>
      <c r="F954" t="s">
        <v>62</v>
      </c>
      <c r="G954" s="16">
        <v>3220</v>
      </c>
      <c r="H954" s="16">
        <v>3589999</v>
      </c>
      <c r="I954" s="16">
        <v>1155979678</v>
      </c>
      <c r="K954" s="29" t="str">
        <f t="shared" si="18"/>
        <v>Спир</v>
      </c>
      <c r="L954" s="29" t="s">
        <v>499</v>
      </c>
    </row>
    <row r="955" spans="1:12">
      <c r="A955">
        <v>6708067</v>
      </c>
      <c r="B955" t="s">
        <v>392</v>
      </c>
      <c r="C955" t="s">
        <v>50</v>
      </c>
      <c r="D955" t="s">
        <v>51</v>
      </c>
      <c r="E955">
        <v>18521</v>
      </c>
      <c r="F955" t="s">
        <v>49</v>
      </c>
      <c r="G955" s="16">
        <v>700</v>
      </c>
      <c r="H955" s="16">
        <v>5500000</v>
      </c>
      <c r="I955" s="16">
        <v>38500000</v>
      </c>
      <c r="K955" s="29" t="str">
        <f t="shared" si="18"/>
        <v>Бард</v>
      </c>
      <c r="L955" s="29" t="s">
        <v>2232</v>
      </c>
    </row>
    <row r="956" spans="1:12">
      <c r="A956">
        <v>6708066</v>
      </c>
      <c r="B956" t="s">
        <v>392</v>
      </c>
      <c r="C956" t="s">
        <v>212</v>
      </c>
      <c r="D956" t="s">
        <v>213</v>
      </c>
      <c r="E956">
        <v>18521</v>
      </c>
      <c r="F956" t="s">
        <v>49</v>
      </c>
      <c r="G956" s="16">
        <v>100</v>
      </c>
      <c r="H956" s="16">
        <v>5501000</v>
      </c>
      <c r="I956" s="16">
        <v>5501000</v>
      </c>
      <c r="K956" s="29" t="str">
        <f t="shared" si="18"/>
        <v>Бард</v>
      </c>
      <c r="L956" s="29" t="s">
        <v>2232</v>
      </c>
    </row>
    <row r="957" spans="1:12">
      <c r="A957">
        <v>6708024</v>
      </c>
      <c r="B957" t="s">
        <v>392</v>
      </c>
      <c r="C957" t="s">
        <v>204</v>
      </c>
      <c r="D957" t="s">
        <v>205</v>
      </c>
      <c r="E957">
        <v>45285</v>
      </c>
      <c r="F957" t="s">
        <v>63</v>
      </c>
      <c r="G957" s="16">
        <v>200</v>
      </c>
      <c r="H957" s="16">
        <v>3556000</v>
      </c>
      <c r="I957" s="16">
        <v>71120000</v>
      </c>
      <c r="K957" s="29" t="str">
        <f t="shared" si="18"/>
        <v>Спир</v>
      </c>
      <c r="L957" s="29" t="s">
        <v>2232</v>
      </c>
    </row>
    <row r="958" spans="1:12">
      <c r="A958">
        <v>6708023</v>
      </c>
      <c r="B958" t="s">
        <v>392</v>
      </c>
      <c r="C958" t="s">
        <v>121</v>
      </c>
      <c r="D958" t="s">
        <v>122</v>
      </c>
      <c r="E958">
        <v>45285</v>
      </c>
      <c r="F958" t="s">
        <v>63</v>
      </c>
      <c r="G958" s="16">
        <v>300</v>
      </c>
      <c r="H958" s="16">
        <v>3556007</v>
      </c>
      <c r="I958" s="16">
        <v>106680210</v>
      </c>
      <c r="K958" s="29" t="str">
        <f t="shared" si="18"/>
        <v>Спир</v>
      </c>
      <c r="L958" s="29" t="s">
        <v>2232</v>
      </c>
    </row>
    <row r="959" spans="1:12">
      <c r="A959">
        <v>6708022</v>
      </c>
      <c r="B959" t="s">
        <v>392</v>
      </c>
      <c r="C959" t="s">
        <v>71</v>
      </c>
      <c r="D959" t="s">
        <v>72</v>
      </c>
      <c r="E959">
        <v>45285</v>
      </c>
      <c r="F959" t="s">
        <v>63</v>
      </c>
      <c r="G959" s="16">
        <v>400</v>
      </c>
      <c r="H959" s="16">
        <v>3556200</v>
      </c>
      <c r="I959" s="16">
        <v>142248000</v>
      </c>
      <c r="K959" s="29" t="str">
        <f t="shared" si="18"/>
        <v>Спир</v>
      </c>
      <c r="L959" s="29" t="s">
        <v>2232</v>
      </c>
    </row>
    <row r="960" spans="1:12">
      <c r="A960">
        <v>6708021</v>
      </c>
      <c r="B960" t="s">
        <v>392</v>
      </c>
      <c r="C960" t="s">
        <v>393</v>
      </c>
      <c r="D960" t="s">
        <v>394</v>
      </c>
      <c r="E960">
        <v>45285</v>
      </c>
      <c r="F960" t="s">
        <v>63</v>
      </c>
      <c r="G960" s="16">
        <v>50</v>
      </c>
      <c r="H960" s="16">
        <v>3560999</v>
      </c>
      <c r="I960" s="16">
        <v>17804995</v>
      </c>
      <c r="K960" s="29" t="str">
        <f t="shared" si="18"/>
        <v>Спир</v>
      </c>
      <c r="L960" s="29" t="s">
        <v>2232</v>
      </c>
    </row>
    <row r="961" spans="1:12">
      <c r="A961">
        <v>6707361</v>
      </c>
      <c r="B961" t="s">
        <v>395</v>
      </c>
      <c r="C961" t="s">
        <v>198</v>
      </c>
      <c r="D961" t="s">
        <v>199</v>
      </c>
      <c r="E961">
        <v>78261</v>
      </c>
      <c r="F961" t="s">
        <v>266</v>
      </c>
      <c r="G961" s="16">
        <v>6100</v>
      </c>
      <c r="H961" s="16">
        <v>35560000</v>
      </c>
      <c r="I961" s="16">
        <v>216916000</v>
      </c>
      <c r="K961" s="29" t="str">
        <f t="shared" si="18"/>
        <v>Спир</v>
      </c>
      <c r="L961" s="29" t="s">
        <v>2232</v>
      </c>
    </row>
    <row r="962" spans="1:12">
      <c r="A962">
        <v>6707127</v>
      </c>
      <c r="B962" t="s">
        <v>395</v>
      </c>
      <c r="C962" t="s">
        <v>139</v>
      </c>
      <c r="D962" t="s">
        <v>140</v>
      </c>
      <c r="E962">
        <v>45433</v>
      </c>
      <c r="F962" t="s">
        <v>64</v>
      </c>
      <c r="G962" s="16">
        <v>100</v>
      </c>
      <c r="H962" s="16">
        <v>4491222</v>
      </c>
      <c r="I962" s="16">
        <v>44912220</v>
      </c>
      <c r="K962" s="29" t="str">
        <f t="shared" si="18"/>
        <v>Спир</v>
      </c>
      <c r="L962" s="29" t="s">
        <v>499</v>
      </c>
    </row>
    <row r="963" spans="1:12">
      <c r="A963">
        <v>6705623</v>
      </c>
      <c r="B963" t="s">
        <v>395</v>
      </c>
      <c r="C963" t="s">
        <v>50</v>
      </c>
      <c r="D963" t="s">
        <v>51</v>
      </c>
      <c r="E963">
        <v>18521</v>
      </c>
      <c r="F963" t="s">
        <v>49</v>
      </c>
      <c r="G963" s="16">
        <v>100</v>
      </c>
      <c r="H963" s="16">
        <v>5500000</v>
      </c>
      <c r="I963" s="16">
        <v>5500000</v>
      </c>
      <c r="K963" s="29" t="str">
        <f t="shared" si="18"/>
        <v>Бард</v>
      </c>
      <c r="L963" s="29" t="s">
        <v>2232</v>
      </c>
    </row>
    <row r="964" spans="1:12">
      <c r="A964">
        <v>6705622</v>
      </c>
      <c r="B964" t="s">
        <v>395</v>
      </c>
      <c r="C964" t="s">
        <v>47</v>
      </c>
      <c r="D964" t="s">
        <v>48</v>
      </c>
      <c r="E964">
        <v>18521</v>
      </c>
      <c r="F964" t="s">
        <v>49</v>
      </c>
      <c r="G964" s="16">
        <v>300</v>
      </c>
      <c r="H964" s="16">
        <v>5500205</v>
      </c>
      <c r="I964" s="16">
        <v>16500615</v>
      </c>
      <c r="K964" s="29" t="str">
        <f t="shared" si="18"/>
        <v>Бард</v>
      </c>
      <c r="L964" s="29" t="s">
        <v>2232</v>
      </c>
    </row>
    <row r="965" spans="1:12">
      <c r="A965">
        <v>6705621</v>
      </c>
      <c r="B965" t="s">
        <v>395</v>
      </c>
      <c r="C965" t="s">
        <v>267</v>
      </c>
      <c r="D965" t="s">
        <v>268</v>
      </c>
      <c r="E965">
        <v>18521</v>
      </c>
      <c r="F965" t="s">
        <v>49</v>
      </c>
      <c r="G965" s="16">
        <v>100</v>
      </c>
      <c r="H965" s="16">
        <v>5525555</v>
      </c>
      <c r="I965" s="16">
        <v>5525555</v>
      </c>
      <c r="K965" s="29" t="str">
        <f t="shared" si="18"/>
        <v>Бард</v>
      </c>
      <c r="L965" s="29" t="s">
        <v>2232</v>
      </c>
    </row>
    <row r="966" spans="1:12">
      <c r="A966">
        <v>6705620</v>
      </c>
      <c r="B966" t="s">
        <v>395</v>
      </c>
      <c r="C966" t="s">
        <v>227</v>
      </c>
      <c r="D966" t="s">
        <v>228</v>
      </c>
      <c r="E966">
        <v>18521</v>
      </c>
      <c r="F966" t="s">
        <v>49</v>
      </c>
      <c r="G966" s="16">
        <v>100</v>
      </c>
      <c r="H966" s="16">
        <v>5550000</v>
      </c>
      <c r="I966" s="16">
        <v>5550000</v>
      </c>
      <c r="K966" s="29" t="str">
        <f t="shared" si="18"/>
        <v>Бард</v>
      </c>
      <c r="L966" s="29" t="s">
        <v>2232</v>
      </c>
    </row>
    <row r="967" spans="1:12">
      <c r="A967">
        <v>6705580</v>
      </c>
      <c r="B967" t="s">
        <v>395</v>
      </c>
      <c r="C967" t="s">
        <v>101</v>
      </c>
      <c r="D967" t="s">
        <v>102</v>
      </c>
      <c r="E967">
        <v>45285</v>
      </c>
      <c r="F967" t="s">
        <v>63</v>
      </c>
      <c r="G967" s="16">
        <v>40</v>
      </c>
      <c r="H967" s="16">
        <v>3556001</v>
      </c>
      <c r="I967" s="16">
        <v>14224004</v>
      </c>
      <c r="K967" s="29" t="str">
        <f t="shared" si="18"/>
        <v>Спир</v>
      </c>
      <c r="L967" s="29" t="s">
        <v>2232</v>
      </c>
    </row>
    <row r="968" spans="1:12">
      <c r="A968">
        <v>6703163</v>
      </c>
      <c r="B968" t="s">
        <v>396</v>
      </c>
      <c r="C968" t="s">
        <v>212</v>
      </c>
      <c r="D968" t="s">
        <v>213</v>
      </c>
      <c r="E968">
        <v>18521</v>
      </c>
      <c r="F968" t="s">
        <v>49</v>
      </c>
      <c r="G968" s="16">
        <v>100</v>
      </c>
      <c r="H968" s="16">
        <v>5501000</v>
      </c>
      <c r="I968" s="16">
        <v>5501000</v>
      </c>
      <c r="K968" s="29" t="str">
        <f t="shared" si="18"/>
        <v>Бард</v>
      </c>
      <c r="L968" s="29" t="s">
        <v>2232</v>
      </c>
    </row>
    <row r="969" spans="1:12">
      <c r="A969">
        <v>6703133</v>
      </c>
      <c r="B969" t="s">
        <v>396</v>
      </c>
      <c r="C969" t="s">
        <v>103</v>
      </c>
      <c r="D969" t="s">
        <v>104</v>
      </c>
      <c r="E969">
        <v>45284</v>
      </c>
      <c r="F969" t="s">
        <v>62</v>
      </c>
      <c r="G969" s="16">
        <v>3220</v>
      </c>
      <c r="H969" s="16">
        <v>3590777</v>
      </c>
      <c r="I969" s="16">
        <v>1156230194</v>
      </c>
      <c r="K969" s="29" t="str">
        <f t="shared" si="18"/>
        <v>Спир</v>
      </c>
      <c r="L969" s="29" t="s">
        <v>2232</v>
      </c>
    </row>
    <row r="970" spans="1:12">
      <c r="A970">
        <v>6702122</v>
      </c>
      <c r="B970" t="s">
        <v>397</v>
      </c>
      <c r="C970" t="s">
        <v>50</v>
      </c>
      <c r="D970" t="s">
        <v>51</v>
      </c>
      <c r="E970">
        <v>18521</v>
      </c>
      <c r="F970" t="s">
        <v>49</v>
      </c>
      <c r="G970" s="16">
        <v>600</v>
      </c>
      <c r="H970" s="16">
        <v>5500000</v>
      </c>
      <c r="I970" s="16">
        <v>33000000</v>
      </c>
      <c r="K970" s="29" t="str">
        <f t="shared" si="18"/>
        <v>Бард</v>
      </c>
      <c r="L970" s="29" t="s">
        <v>2232</v>
      </c>
    </row>
    <row r="971" spans="1:12">
      <c r="A971">
        <v>6702116</v>
      </c>
      <c r="B971" t="s">
        <v>397</v>
      </c>
      <c r="C971" t="s">
        <v>398</v>
      </c>
      <c r="D971" t="s">
        <v>399</v>
      </c>
      <c r="E971">
        <v>45433</v>
      </c>
      <c r="F971" t="s">
        <v>64</v>
      </c>
      <c r="G971" s="16">
        <v>30</v>
      </c>
      <c r="H971" s="16">
        <v>4491200</v>
      </c>
      <c r="I971" s="16">
        <v>13473600</v>
      </c>
      <c r="K971" s="29" t="str">
        <f t="shared" si="18"/>
        <v>Спир</v>
      </c>
      <c r="L971" s="29" t="s">
        <v>2232</v>
      </c>
    </row>
    <row r="972" spans="1:12">
      <c r="A972">
        <v>6702099</v>
      </c>
      <c r="B972" t="s">
        <v>397</v>
      </c>
      <c r="C972" t="s">
        <v>225</v>
      </c>
      <c r="D972" t="s">
        <v>226</v>
      </c>
      <c r="E972">
        <v>45285</v>
      </c>
      <c r="F972" t="s">
        <v>63</v>
      </c>
      <c r="G972" s="16">
        <v>250</v>
      </c>
      <c r="H972" s="16">
        <v>3566000</v>
      </c>
      <c r="I972" s="16">
        <v>89150000</v>
      </c>
      <c r="K972" s="29" t="str">
        <f t="shared" si="18"/>
        <v>Спир</v>
      </c>
      <c r="L972" s="29" t="s">
        <v>499</v>
      </c>
    </row>
    <row r="973" spans="1:12">
      <c r="A973">
        <v>6700859</v>
      </c>
      <c r="B973" t="s">
        <v>397</v>
      </c>
      <c r="C973" t="s">
        <v>137</v>
      </c>
      <c r="D973" t="s">
        <v>138</v>
      </c>
      <c r="E973">
        <v>45284</v>
      </c>
      <c r="F973" t="s">
        <v>62</v>
      </c>
      <c r="G973" s="16">
        <v>100</v>
      </c>
      <c r="H973" s="16">
        <v>3589040</v>
      </c>
      <c r="I973" s="16">
        <v>35890400</v>
      </c>
      <c r="K973" s="29" t="str">
        <f t="shared" si="18"/>
        <v>Спир</v>
      </c>
      <c r="L973" s="29" t="s">
        <v>2232</v>
      </c>
    </row>
    <row r="974" spans="1:12">
      <c r="A974">
        <v>6700858</v>
      </c>
      <c r="B974" t="s">
        <v>397</v>
      </c>
      <c r="C974" t="s">
        <v>103</v>
      </c>
      <c r="D974" t="s">
        <v>104</v>
      </c>
      <c r="E974">
        <v>45284</v>
      </c>
      <c r="F974" t="s">
        <v>62</v>
      </c>
      <c r="G974" s="16">
        <v>920</v>
      </c>
      <c r="H974" s="16">
        <v>3589588</v>
      </c>
      <c r="I974" s="16">
        <v>330242096</v>
      </c>
      <c r="K974" s="29" t="str">
        <f t="shared" si="18"/>
        <v>Спир</v>
      </c>
      <c r="L974" s="29" t="s">
        <v>2232</v>
      </c>
    </row>
    <row r="975" spans="1:12">
      <c r="A975">
        <v>6700857</v>
      </c>
      <c r="B975" t="s">
        <v>397</v>
      </c>
      <c r="C975" t="s">
        <v>207</v>
      </c>
      <c r="D975" t="s">
        <v>105</v>
      </c>
      <c r="E975">
        <v>45284</v>
      </c>
      <c r="F975" t="s">
        <v>62</v>
      </c>
      <c r="G975" s="16">
        <v>1600</v>
      </c>
      <c r="H975" s="16">
        <v>3589788</v>
      </c>
      <c r="I975" s="16">
        <v>574366080</v>
      </c>
      <c r="K975" s="29" t="str">
        <f t="shared" si="18"/>
        <v>Спир</v>
      </c>
      <c r="L975" s="29" t="s">
        <v>2232</v>
      </c>
    </row>
    <row r="976" spans="1:12">
      <c r="A976">
        <v>6700856</v>
      </c>
      <c r="B976" t="s">
        <v>397</v>
      </c>
      <c r="C976" t="s">
        <v>204</v>
      </c>
      <c r="D976" t="s">
        <v>205</v>
      </c>
      <c r="E976">
        <v>45284</v>
      </c>
      <c r="F976" t="s">
        <v>62</v>
      </c>
      <c r="G976" s="16">
        <v>200</v>
      </c>
      <c r="H976" s="16">
        <v>3592000</v>
      </c>
      <c r="I976" s="16">
        <v>71840000</v>
      </c>
      <c r="K976" s="29" t="str">
        <f t="shared" si="18"/>
        <v>Спир</v>
      </c>
      <c r="L976" s="29" t="s">
        <v>2232</v>
      </c>
    </row>
    <row r="977" spans="1:12">
      <c r="A977">
        <v>6700855</v>
      </c>
      <c r="B977" t="s">
        <v>397</v>
      </c>
      <c r="C977" t="s">
        <v>325</v>
      </c>
      <c r="D977" t="s">
        <v>269</v>
      </c>
      <c r="E977">
        <v>45284</v>
      </c>
      <c r="F977" t="s">
        <v>62</v>
      </c>
      <c r="G977" s="16">
        <v>50</v>
      </c>
      <c r="H977" s="16">
        <v>3592000</v>
      </c>
      <c r="I977" s="16">
        <v>17960000</v>
      </c>
      <c r="K977" s="29" t="str">
        <f t="shared" si="18"/>
        <v>Спир</v>
      </c>
      <c r="L977" s="29" t="s">
        <v>499</v>
      </c>
    </row>
    <row r="978" spans="1:12">
      <c r="A978">
        <v>6700854</v>
      </c>
      <c r="B978" t="s">
        <v>397</v>
      </c>
      <c r="C978" t="s">
        <v>200</v>
      </c>
      <c r="D978" t="s">
        <v>201</v>
      </c>
      <c r="E978">
        <v>45284</v>
      </c>
      <c r="F978" t="s">
        <v>62</v>
      </c>
      <c r="G978" s="16">
        <v>100</v>
      </c>
      <c r="H978" s="16">
        <v>3592000</v>
      </c>
      <c r="I978" s="16">
        <v>35920000</v>
      </c>
      <c r="K978" s="29" t="str">
        <f t="shared" si="18"/>
        <v>Спир</v>
      </c>
      <c r="L978" s="29" t="s">
        <v>2232</v>
      </c>
    </row>
    <row r="979" spans="1:12">
      <c r="A979">
        <v>6700853</v>
      </c>
      <c r="B979" t="s">
        <v>397</v>
      </c>
      <c r="C979" t="s">
        <v>304</v>
      </c>
      <c r="D979" t="s">
        <v>311</v>
      </c>
      <c r="E979">
        <v>45284</v>
      </c>
      <c r="F979" t="s">
        <v>62</v>
      </c>
      <c r="G979" s="16">
        <v>100</v>
      </c>
      <c r="H979" s="16">
        <v>3592000</v>
      </c>
      <c r="I979" s="16">
        <v>35920000</v>
      </c>
      <c r="K979" s="29" t="str">
        <f t="shared" si="18"/>
        <v>Спир</v>
      </c>
      <c r="L979" s="29" t="s">
        <v>2232</v>
      </c>
    </row>
    <row r="980" spans="1:12">
      <c r="A980">
        <v>6699514</v>
      </c>
      <c r="B980" t="s">
        <v>400</v>
      </c>
      <c r="C980" t="s">
        <v>398</v>
      </c>
      <c r="D980" t="s">
        <v>399</v>
      </c>
      <c r="E980">
        <v>45433</v>
      </c>
      <c r="F980" t="s">
        <v>64</v>
      </c>
      <c r="G980" s="16">
        <v>40</v>
      </c>
      <c r="H980" s="16">
        <v>4491200</v>
      </c>
      <c r="I980" s="16">
        <v>17964800</v>
      </c>
      <c r="K980" s="29" t="str">
        <f t="shared" si="18"/>
        <v>Спир</v>
      </c>
      <c r="L980" s="29" t="s">
        <v>2232</v>
      </c>
    </row>
    <row r="981" spans="1:12">
      <c r="A981">
        <v>6697873</v>
      </c>
      <c r="B981" t="s">
        <v>400</v>
      </c>
      <c r="C981" t="s">
        <v>326</v>
      </c>
      <c r="D981" t="s">
        <v>285</v>
      </c>
      <c r="E981">
        <v>45433</v>
      </c>
      <c r="F981" t="s">
        <v>64</v>
      </c>
      <c r="G981" s="16">
        <v>20</v>
      </c>
      <c r="H981" s="16">
        <v>4491200</v>
      </c>
      <c r="I981" s="16">
        <v>8982400</v>
      </c>
      <c r="K981" s="29" t="str">
        <f t="shared" si="18"/>
        <v>Спир</v>
      </c>
      <c r="L981" s="29" t="s">
        <v>2232</v>
      </c>
    </row>
    <row r="982" spans="1:12">
      <c r="A982">
        <v>6697856</v>
      </c>
      <c r="B982" t="s">
        <v>400</v>
      </c>
      <c r="C982" t="s">
        <v>103</v>
      </c>
      <c r="D982" t="s">
        <v>104</v>
      </c>
      <c r="E982">
        <v>45284</v>
      </c>
      <c r="F982" t="s">
        <v>62</v>
      </c>
      <c r="G982" s="16">
        <v>2300</v>
      </c>
      <c r="H982" s="16">
        <v>3591788</v>
      </c>
      <c r="I982" s="16">
        <v>826111240</v>
      </c>
      <c r="K982" s="29" t="str">
        <f t="shared" si="18"/>
        <v>Спир</v>
      </c>
      <c r="L982" s="29" t="s">
        <v>2232</v>
      </c>
    </row>
    <row r="983" spans="1:12">
      <c r="A983">
        <v>6696578</v>
      </c>
      <c r="B983" t="s">
        <v>338</v>
      </c>
      <c r="C983" t="s">
        <v>198</v>
      </c>
      <c r="D983" t="s">
        <v>199</v>
      </c>
      <c r="E983">
        <v>78261</v>
      </c>
      <c r="F983" t="s">
        <v>266</v>
      </c>
      <c r="G983" s="16">
        <v>6100</v>
      </c>
      <c r="H983" s="16">
        <v>35560000</v>
      </c>
      <c r="I983" s="16">
        <v>216916000</v>
      </c>
      <c r="K983" s="29" t="str">
        <f t="shared" si="18"/>
        <v>Спир</v>
      </c>
      <c r="L983" s="29" t="s">
        <v>2232</v>
      </c>
    </row>
    <row r="984" spans="1:12">
      <c r="A984">
        <v>6696431</v>
      </c>
      <c r="B984" t="s">
        <v>338</v>
      </c>
      <c r="C984" t="s">
        <v>143</v>
      </c>
      <c r="D984" t="s">
        <v>144</v>
      </c>
      <c r="E984">
        <v>45285</v>
      </c>
      <c r="F984" t="s">
        <v>63</v>
      </c>
      <c r="G984" s="16">
        <v>3210</v>
      </c>
      <c r="H984" s="16">
        <v>3556111</v>
      </c>
      <c r="I984" s="16">
        <v>1141511631</v>
      </c>
      <c r="K984" s="29" t="str">
        <f t="shared" si="18"/>
        <v>Спир</v>
      </c>
      <c r="L984" s="29" t="s">
        <v>2232</v>
      </c>
    </row>
    <row r="985" spans="1:12">
      <c r="A985">
        <v>6694733</v>
      </c>
      <c r="B985" t="s">
        <v>338</v>
      </c>
      <c r="C985" t="s">
        <v>50</v>
      </c>
      <c r="D985" t="s">
        <v>51</v>
      </c>
      <c r="E985">
        <v>18521</v>
      </c>
      <c r="F985" t="s">
        <v>49</v>
      </c>
      <c r="G985" s="16">
        <v>700</v>
      </c>
      <c r="H985" s="16">
        <v>5500000</v>
      </c>
      <c r="I985" s="16">
        <v>38500000</v>
      </c>
      <c r="K985" s="29" t="str">
        <f t="shared" si="18"/>
        <v>Бард</v>
      </c>
      <c r="L985" s="29" t="s">
        <v>2232</v>
      </c>
    </row>
    <row r="986" spans="1:12">
      <c r="A986">
        <v>6694702</v>
      </c>
      <c r="B986" t="s">
        <v>338</v>
      </c>
      <c r="C986" t="s">
        <v>95</v>
      </c>
      <c r="D986" t="s">
        <v>96</v>
      </c>
      <c r="E986">
        <v>45285</v>
      </c>
      <c r="F986" t="s">
        <v>63</v>
      </c>
      <c r="G986" s="16">
        <v>400</v>
      </c>
      <c r="H986" s="16">
        <v>3556007</v>
      </c>
      <c r="I986" s="16">
        <v>142240280</v>
      </c>
      <c r="K986" s="29" t="str">
        <f t="shared" si="18"/>
        <v>Спир</v>
      </c>
      <c r="L986" s="29" t="s">
        <v>2232</v>
      </c>
    </row>
    <row r="987" spans="1:12">
      <c r="A987">
        <v>6693070</v>
      </c>
      <c r="B987" t="s">
        <v>401</v>
      </c>
      <c r="C987" t="s">
        <v>103</v>
      </c>
      <c r="D987" t="s">
        <v>104</v>
      </c>
      <c r="E987">
        <v>45284</v>
      </c>
      <c r="F987" t="s">
        <v>62</v>
      </c>
      <c r="G987" s="16">
        <v>3220</v>
      </c>
      <c r="H987" s="16">
        <v>3589777</v>
      </c>
      <c r="I987" s="16">
        <v>1155908194</v>
      </c>
      <c r="K987" s="29" t="str">
        <f t="shared" si="18"/>
        <v>Спир</v>
      </c>
      <c r="L987" s="29" t="s">
        <v>499</v>
      </c>
    </row>
    <row r="988" spans="1:12">
      <c r="A988">
        <v>6691993</v>
      </c>
      <c r="B988" t="s">
        <v>401</v>
      </c>
      <c r="C988" t="s">
        <v>50</v>
      </c>
      <c r="D988" t="s">
        <v>51</v>
      </c>
      <c r="E988">
        <v>18521</v>
      </c>
      <c r="F988" t="s">
        <v>49</v>
      </c>
      <c r="G988" s="16">
        <v>500</v>
      </c>
      <c r="H988" s="16">
        <v>5500000</v>
      </c>
      <c r="I988" s="16">
        <v>27500000</v>
      </c>
      <c r="K988" s="29" t="str">
        <f t="shared" si="18"/>
        <v>Бард</v>
      </c>
      <c r="L988" s="29" t="s">
        <v>2232</v>
      </c>
    </row>
    <row r="989" spans="1:12">
      <c r="A989">
        <v>6691992</v>
      </c>
      <c r="B989" t="s">
        <v>401</v>
      </c>
      <c r="C989" t="s">
        <v>212</v>
      </c>
      <c r="D989" t="s">
        <v>213</v>
      </c>
      <c r="E989">
        <v>18521</v>
      </c>
      <c r="F989" t="s">
        <v>49</v>
      </c>
      <c r="G989" s="16">
        <v>100</v>
      </c>
      <c r="H989" s="16">
        <v>5501000</v>
      </c>
      <c r="I989" s="16">
        <v>5501000</v>
      </c>
      <c r="K989" s="29" t="str">
        <f t="shared" si="18"/>
        <v>Бард</v>
      </c>
      <c r="L989" s="29" t="s">
        <v>2232</v>
      </c>
    </row>
    <row r="990" spans="1:12">
      <c r="A990">
        <v>6691991</v>
      </c>
      <c r="B990" t="s">
        <v>401</v>
      </c>
      <c r="C990" t="s">
        <v>212</v>
      </c>
      <c r="D990" t="s">
        <v>213</v>
      </c>
      <c r="E990">
        <v>18521</v>
      </c>
      <c r="F990" t="s">
        <v>49</v>
      </c>
      <c r="G990" s="16">
        <v>100</v>
      </c>
      <c r="H990" s="16">
        <v>5501000</v>
      </c>
      <c r="I990" s="16">
        <v>5501000</v>
      </c>
      <c r="K990" s="29" t="str">
        <f t="shared" si="18"/>
        <v>Бард</v>
      </c>
      <c r="L990" s="29" t="s">
        <v>2232</v>
      </c>
    </row>
    <row r="991" spans="1:12">
      <c r="A991">
        <v>6691959</v>
      </c>
      <c r="B991" t="s">
        <v>401</v>
      </c>
      <c r="C991" t="s">
        <v>82</v>
      </c>
      <c r="D991" t="s">
        <v>83</v>
      </c>
      <c r="E991">
        <v>45285</v>
      </c>
      <c r="F991" t="s">
        <v>63</v>
      </c>
      <c r="G991" s="16">
        <v>450</v>
      </c>
      <c r="H991" s="16">
        <v>3556001</v>
      </c>
      <c r="I991" s="16">
        <v>160020045</v>
      </c>
      <c r="K991" s="29" t="str">
        <f t="shared" si="18"/>
        <v>Спир</v>
      </c>
      <c r="L991" s="29" t="s">
        <v>499</v>
      </c>
    </row>
    <row r="992" spans="1:12">
      <c r="A992">
        <v>6691958</v>
      </c>
      <c r="B992" t="s">
        <v>401</v>
      </c>
      <c r="C992" t="s">
        <v>141</v>
      </c>
      <c r="D992" t="s">
        <v>142</v>
      </c>
      <c r="E992">
        <v>45285</v>
      </c>
      <c r="F992" t="s">
        <v>63</v>
      </c>
      <c r="G992" s="16">
        <v>100</v>
      </c>
      <c r="H992" s="16">
        <v>3556002</v>
      </c>
      <c r="I992" s="16">
        <v>35560020</v>
      </c>
      <c r="K992" s="29" t="str">
        <f t="shared" si="18"/>
        <v>Спир</v>
      </c>
      <c r="L992" s="29" t="s">
        <v>2232</v>
      </c>
    </row>
    <row r="993" spans="1:12">
      <c r="A993">
        <v>6687610</v>
      </c>
      <c r="B993" t="s">
        <v>402</v>
      </c>
      <c r="C993" t="s">
        <v>103</v>
      </c>
      <c r="D993" t="s">
        <v>104</v>
      </c>
      <c r="E993">
        <v>45284</v>
      </c>
      <c r="F993" t="s">
        <v>62</v>
      </c>
      <c r="G993" s="16">
        <v>3220</v>
      </c>
      <c r="H993" s="16">
        <v>3589888</v>
      </c>
      <c r="I993" s="16">
        <v>1155943936</v>
      </c>
      <c r="K993" s="29" t="str">
        <f t="shared" si="18"/>
        <v>Спир</v>
      </c>
      <c r="L993" s="29" t="s">
        <v>2232</v>
      </c>
    </row>
    <row r="994" spans="1:12">
      <c r="A994">
        <v>6687609</v>
      </c>
      <c r="B994" t="s">
        <v>402</v>
      </c>
      <c r="C994" t="s">
        <v>323</v>
      </c>
      <c r="D994" t="s">
        <v>324</v>
      </c>
      <c r="E994">
        <v>45285</v>
      </c>
      <c r="F994" t="s">
        <v>63</v>
      </c>
      <c r="G994" s="16">
        <v>100</v>
      </c>
      <c r="H994" s="16">
        <v>3560000</v>
      </c>
      <c r="I994" s="16">
        <v>35600000</v>
      </c>
      <c r="K994" s="29" t="str">
        <f t="shared" si="18"/>
        <v>Спир</v>
      </c>
      <c r="L994" s="29" t="s">
        <v>2232</v>
      </c>
    </row>
    <row r="995" spans="1:12">
      <c r="A995">
        <v>6685521</v>
      </c>
      <c r="B995" t="s">
        <v>402</v>
      </c>
      <c r="C995" t="s">
        <v>50</v>
      </c>
      <c r="D995" t="s">
        <v>51</v>
      </c>
      <c r="E995">
        <v>18521</v>
      </c>
      <c r="F995" t="s">
        <v>49</v>
      </c>
      <c r="G995" s="16">
        <v>300</v>
      </c>
      <c r="H995" s="16">
        <v>5500000</v>
      </c>
      <c r="I995" s="16">
        <v>16500000</v>
      </c>
      <c r="K995" s="29" t="str">
        <f t="shared" si="18"/>
        <v>Бард</v>
      </c>
      <c r="L995" s="29" t="s">
        <v>499</v>
      </c>
    </row>
    <row r="996" spans="1:12">
      <c r="A996">
        <v>6685520</v>
      </c>
      <c r="B996" t="s">
        <v>402</v>
      </c>
      <c r="C996" t="s">
        <v>134</v>
      </c>
      <c r="D996" t="s">
        <v>59</v>
      </c>
      <c r="E996">
        <v>18521</v>
      </c>
      <c r="F996" t="s">
        <v>49</v>
      </c>
      <c r="G996" s="16">
        <v>100</v>
      </c>
      <c r="H996" s="16">
        <v>5500005</v>
      </c>
      <c r="I996" s="16">
        <v>5500005</v>
      </c>
      <c r="K996" s="29" t="str">
        <f t="shared" si="18"/>
        <v>Бард</v>
      </c>
      <c r="L996" s="29" t="s">
        <v>2232</v>
      </c>
    </row>
    <row r="997" spans="1:12">
      <c r="A997">
        <v>6685519</v>
      </c>
      <c r="B997" t="s">
        <v>402</v>
      </c>
      <c r="C997" t="s">
        <v>47</v>
      </c>
      <c r="D997" t="s">
        <v>48</v>
      </c>
      <c r="E997">
        <v>18521</v>
      </c>
      <c r="F997" t="s">
        <v>49</v>
      </c>
      <c r="G997" s="16">
        <v>300</v>
      </c>
      <c r="H997" s="16">
        <v>5500205</v>
      </c>
      <c r="I997" s="16">
        <v>16500615</v>
      </c>
      <c r="K997" s="29" t="str">
        <f t="shared" si="18"/>
        <v>Бард</v>
      </c>
      <c r="L997" s="29" t="s">
        <v>2232</v>
      </c>
    </row>
    <row r="998" spans="1:12">
      <c r="A998">
        <v>6683751</v>
      </c>
      <c r="B998" t="s">
        <v>403</v>
      </c>
      <c r="C998" t="s">
        <v>198</v>
      </c>
      <c r="D998" t="s">
        <v>199</v>
      </c>
      <c r="E998">
        <v>78261</v>
      </c>
      <c r="F998" t="s">
        <v>266</v>
      </c>
      <c r="G998" s="16">
        <v>6100</v>
      </c>
      <c r="H998" s="16">
        <v>35560000</v>
      </c>
      <c r="I998" s="16">
        <v>216916000</v>
      </c>
      <c r="K998" s="29" t="str">
        <f t="shared" si="18"/>
        <v>Спир</v>
      </c>
      <c r="L998" s="29" t="s">
        <v>2232</v>
      </c>
    </row>
    <row r="999" spans="1:12">
      <c r="A999">
        <v>6681602</v>
      </c>
      <c r="B999" t="s">
        <v>403</v>
      </c>
      <c r="C999" t="s">
        <v>50</v>
      </c>
      <c r="D999" t="s">
        <v>51</v>
      </c>
      <c r="E999">
        <v>18521</v>
      </c>
      <c r="F999" t="s">
        <v>49</v>
      </c>
      <c r="G999" s="16">
        <v>1000</v>
      </c>
      <c r="H999" s="16">
        <v>5500000</v>
      </c>
      <c r="I999" s="16">
        <v>55000000</v>
      </c>
      <c r="K999" s="29" t="str">
        <f t="shared" si="18"/>
        <v>Бард</v>
      </c>
      <c r="L999" s="29" t="s">
        <v>2232</v>
      </c>
    </row>
    <row r="1000" spans="1:12">
      <c r="A1000">
        <v>6681590</v>
      </c>
      <c r="B1000" t="s">
        <v>403</v>
      </c>
      <c r="C1000" t="s">
        <v>404</v>
      </c>
      <c r="D1000" t="s">
        <v>405</v>
      </c>
      <c r="E1000">
        <v>45433</v>
      </c>
      <c r="F1000" t="s">
        <v>64</v>
      </c>
      <c r="G1000" s="16">
        <v>260</v>
      </c>
      <c r="H1000" s="16">
        <v>4491200</v>
      </c>
      <c r="I1000" s="16">
        <v>116771200</v>
      </c>
      <c r="K1000" s="29" t="str">
        <f t="shared" si="18"/>
        <v>Спир</v>
      </c>
      <c r="L1000" s="29" t="s">
        <v>499</v>
      </c>
    </row>
    <row r="1001" spans="1:12">
      <c r="A1001">
        <v>6681581</v>
      </c>
      <c r="B1001" t="s">
        <v>403</v>
      </c>
      <c r="C1001" t="s">
        <v>325</v>
      </c>
      <c r="D1001" t="s">
        <v>269</v>
      </c>
      <c r="E1001">
        <v>45285</v>
      </c>
      <c r="F1001" t="s">
        <v>63</v>
      </c>
      <c r="G1001" s="16">
        <v>50</v>
      </c>
      <c r="H1001" s="16">
        <v>3556000</v>
      </c>
      <c r="I1001" s="16">
        <v>17780000</v>
      </c>
      <c r="K1001" s="29" t="str">
        <f t="shared" si="18"/>
        <v>Спир</v>
      </c>
      <c r="L1001" s="29" t="s">
        <v>2232</v>
      </c>
    </row>
    <row r="1002" spans="1:12">
      <c r="A1002">
        <v>6681580</v>
      </c>
      <c r="B1002" t="s">
        <v>403</v>
      </c>
      <c r="C1002" t="s">
        <v>99</v>
      </c>
      <c r="D1002" t="s">
        <v>100</v>
      </c>
      <c r="E1002">
        <v>45285</v>
      </c>
      <c r="F1002" t="s">
        <v>63</v>
      </c>
      <c r="G1002" s="16">
        <v>400</v>
      </c>
      <c r="H1002" s="16">
        <v>3556001</v>
      </c>
      <c r="I1002" s="16">
        <v>142240040</v>
      </c>
      <c r="K1002" s="29" t="str">
        <f t="shared" si="18"/>
        <v>Спир</v>
      </c>
      <c r="L1002" s="29" t="s">
        <v>499</v>
      </c>
    </row>
    <row r="1003" spans="1:12">
      <c r="A1003">
        <v>6681579</v>
      </c>
      <c r="B1003" t="s">
        <v>403</v>
      </c>
      <c r="C1003" t="s">
        <v>253</v>
      </c>
      <c r="D1003" t="s">
        <v>254</v>
      </c>
      <c r="E1003">
        <v>45285</v>
      </c>
      <c r="F1003" t="s">
        <v>63</v>
      </c>
      <c r="G1003" s="16">
        <v>100</v>
      </c>
      <c r="H1003" s="16">
        <v>3558010</v>
      </c>
      <c r="I1003" s="16">
        <v>35580100</v>
      </c>
      <c r="K1003" s="29" t="str">
        <f t="shared" si="18"/>
        <v>Спир</v>
      </c>
      <c r="L1003" s="29" t="s">
        <v>2232</v>
      </c>
    </row>
    <row r="1004" spans="1:12">
      <c r="A1004">
        <v>6679805</v>
      </c>
      <c r="B1004" t="s">
        <v>406</v>
      </c>
      <c r="C1004" t="s">
        <v>255</v>
      </c>
      <c r="D1004" t="s">
        <v>256</v>
      </c>
      <c r="E1004">
        <v>45433</v>
      </c>
      <c r="F1004" t="s">
        <v>64</v>
      </c>
      <c r="G1004" s="16">
        <v>30</v>
      </c>
      <c r="H1004" s="16">
        <v>4491200</v>
      </c>
      <c r="I1004" s="16">
        <v>13473600</v>
      </c>
      <c r="K1004" s="29" t="str">
        <f t="shared" si="18"/>
        <v>Спир</v>
      </c>
      <c r="L1004" s="29" t="s">
        <v>2232</v>
      </c>
    </row>
    <row r="1005" spans="1:12">
      <c r="A1005">
        <v>6679783</v>
      </c>
      <c r="B1005" t="s">
        <v>406</v>
      </c>
      <c r="C1005" t="s">
        <v>276</v>
      </c>
      <c r="D1005" t="s">
        <v>277</v>
      </c>
      <c r="E1005">
        <v>45285</v>
      </c>
      <c r="F1005" t="s">
        <v>63</v>
      </c>
      <c r="G1005" s="16">
        <v>1000</v>
      </c>
      <c r="H1005" s="16">
        <v>3556777</v>
      </c>
      <c r="I1005" s="16">
        <v>355677700</v>
      </c>
      <c r="K1005" s="29" t="str">
        <f t="shared" si="18"/>
        <v>Спир</v>
      </c>
      <c r="L1005" s="29" t="s">
        <v>2232</v>
      </c>
    </row>
    <row r="1006" spans="1:12">
      <c r="A1006">
        <v>6677483</v>
      </c>
      <c r="B1006" t="s">
        <v>406</v>
      </c>
      <c r="C1006" t="s">
        <v>50</v>
      </c>
      <c r="D1006" t="s">
        <v>51</v>
      </c>
      <c r="E1006">
        <v>18521</v>
      </c>
      <c r="F1006" t="s">
        <v>49</v>
      </c>
      <c r="G1006" s="16">
        <v>700</v>
      </c>
      <c r="H1006" s="16">
        <v>5500000</v>
      </c>
      <c r="I1006" s="16">
        <v>38500000</v>
      </c>
      <c r="K1006" s="29" t="str">
        <f t="shared" si="18"/>
        <v>Бард</v>
      </c>
      <c r="L1006" s="29" t="s">
        <v>2232</v>
      </c>
    </row>
    <row r="1007" spans="1:12">
      <c r="A1007">
        <v>6677452</v>
      </c>
      <c r="B1007" t="s">
        <v>406</v>
      </c>
      <c r="C1007" t="s">
        <v>280</v>
      </c>
      <c r="D1007" t="s">
        <v>281</v>
      </c>
      <c r="E1007">
        <v>45433</v>
      </c>
      <c r="F1007" t="s">
        <v>64</v>
      </c>
      <c r="G1007" s="16">
        <v>200</v>
      </c>
      <c r="H1007" s="16">
        <v>4491200</v>
      </c>
      <c r="I1007" s="16">
        <v>89824000</v>
      </c>
      <c r="K1007" s="29" t="str">
        <f t="shared" si="18"/>
        <v>Спир</v>
      </c>
      <c r="L1007" s="29" t="s">
        <v>2232</v>
      </c>
    </row>
    <row r="1008" spans="1:12">
      <c r="A1008">
        <v>6677451</v>
      </c>
      <c r="B1008" t="s">
        <v>406</v>
      </c>
      <c r="C1008" t="s">
        <v>106</v>
      </c>
      <c r="D1008" t="s">
        <v>107</v>
      </c>
      <c r="E1008">
        <v>45433</v>
      </c>
      <c r="F1008" t="s">
        <v>64</v>
      </c>
      <c r="G1008" s="16">
        <v>50</v>
      </c>
      <c r="H1008" s="16">
        <v>4492000</v>
      </c>
      <c r="I1008" s="16">
        <v>22460000</v>
      </c>
      <c r="K1008" s="29" t="str">
        <f t="shared" si="18"/>
        <v>Спир</v>
      </c>
      <c r="L1008" s="29" t="s">
        <v>2232</v>
      </c>
    </row>
    <row r="1009" spans="1:12">
      <c r="A1009">
        <v>6677433</v>
      </c>
      <c r="B1009" t="s">
        <v>406</v>
      </c>
      <c r="C1009" t="s">
        <v>103</v>
      </c>
      <c r="D1009" t="s">
        <v>104</v>
      </c>
      <c r="E1009">
        <v>45284</v>
      </c>
      <c r="F1009" t="s">
        <v>62</v>
      </c>
      <c r="G1009" s="16">
        <v>3220</v>
      </c>
      <c r="H1009" s="16">
        <v>3589777</v>
      </c>
      <c r="I1009" s="16">
        <v>1155908194</v>
      </c>
      <c r="K1009" s="29" t="str">
        <f t="shared" si="18"/>
        <v>Спир</v>
      </c>
      <c r="L1009" s="29" t="s">
        <v>2232</v>
      </c>
    </row>
    <row r="1010" spans="1:12">
      <c r="A1010">
        <v>6675404</v>
      </c>
      <c r="B1010" t="s">
        <v>339</v>
      </c>
      <c r="C1010" t="s">
        <v>76</v>
      </c>
      <c r="D1010" t="s">
        <v>77</v>
      </c>
      <c r="E1010">
        <v>45285</v>
      </c>
      <c r="F1010" t="s">
        <v>63</v>
      </c>
      <c r="G1010" s="16">
        <v>50</v>
      </c>
      <c r="H1010" s="16">
        <v>3556000</v>
      </c>
      <c r="I1010" s="16">
        <v>17780000</v>
      </c>
      <c r="K1010" s="29" t="str">
        <f t="shared" si="18"/>
        <v>Спир</v>
      </c>
      <c r="L1010" s="29" t="s">
        <v>499</v>
      </c>
    </row>
    <row r="1011" spans="1:12">
      <c r="A1011">
        <v>6673378</v>
      </c>
      <c r="B1011" t="s">
        <v>339</v>
      </c>
      <c r="C1011" t="s">
        <v>50</v>
      </c>
      <c r="D1011" t="s">
        <v>51</v>
      </c>
      <c r="E1011">
        <v>18521</v>
      </c>
      <c r="F1011" t="s">
        <v>49</v>
      </c>
      <c r="G1011" s="16">
        <v>700</v>
      </c>
      <c r="H1011" s="16">
        <v>5500000</v>
      </c>
      <c r="I1011" s="16">
        <v>38500000</v>
      </c>
      <c r="K1011" s="29" t="str">
        <f t="shared" si="18"/>
        <v>Бард</v>
      </c>
      <c r="L1011" s="29" t="s">
        <v>2232</v>
      </c>
    </row>
    <row r="1012" spans="1:12">
      <c r="A1012">
        <v>6673364</v>
      </c>
      <c r="B1012" t="s">
        <v>339</v>
      </c>
      <c r="C1012" t="s">
        <v>86</v>
      </c>
      <c r="D1012" t="s">
        <v>75</v>
      </c>
      <c r="E1012">
        <v>45433</v>
      </c>
      <c r="F1012" t="s">
        <v>64</v>
      </c>
      <c r="G1012" s="16">
        <v>100</v>
      </c>
      <c r="H1012" s="16">
        <v>4492000</v>
      </c>
      <c r="I1012" s="16">
        <v>44920000</v>
      </c>
      <c r="K1012" s="29" t="str">
        <f t="shared" si="18"/>
        <v>Спир</v>
      </c>
      <c r="L1012" s="29" t="s">
        <v>2232</v>
      </c>
    </row>
    <row r="1013" spans="1:12">
      <c r="A1013">
        <v>6671557</v>
      </c>
      <c r="B1013" t="s">
        <v>340</v>
      </c>
      <c r="C1013" t="s">
        <v>407</v>
      </c>
      <c r="D1013" t="s">
        <v>408</v>
      </c>
      <c r="E1013">
        <v>45433</v>
      </c>
      <c r="F1013" t="s">
        <v>64</v>
      </c>
      <c r="G1013" s="16">
        <v>30</v>
      </c>
      <c r="H1013" s="16">
        <v>4491200</v>
      </c>
      <c r="I1013" s="16">
        <v>13473600</v>
      </c>
      <c r="K1013" s="29" t="str">
        <f t="shared" ref="K1013:K1076" si="19">LEFT(F1013,4)</f>
        <v>Спир</v>
      </c>
      <c r="L1013" s="29" t="s">
        <v>2232</v>
      </c>
    </row>
    <row r="1014" spans="1:12">
      <c r="A1014">
        <v>6671539</v>
      </c>
      <c r="B1014" t="s">
        <v>340</v>
      </c>
      <c r="C1014" t="s">
        <v>103</v>
      </c>
      <c r="D1014" t="s">
        <v>104</v>
      </c>
      <c r="E1014">
        <v>45284</v>
      </c>
      <c r="F1014" t="s">
        <v>62</v>
      </c>
      <c r="G1014" s="16">
        <v>3200</v>
      </c>
      <c r="H1014" s="16">
        <v>3589099</v>
      </c>
      <c r="I1014" s="16">
        <v>1148511680</v>
      </c>
      <c r="K1014" s="29" t="str">
        <f t="shared" si="19"/>
        <v>Спир</v>
      </c>
      <c r="L1014" s="29" t="s">
        <v>2232</v>
      </c>
    </row>
    <row r="1015" spans="1:12">
      <c r="A1015">
        <v>6671538</v>
      </c>
      <c r="B1015" t="s">
        <v>340</v>
      </c>
      <c r="C1015" t="s">
        <v>249</v>
      </c>
      <c r="D1015" t="s">
        <v>250</v>
      </c>
      <c r="E1015">
        <v>45284</v>
      </c>
      <c r="F1015" t="s">
        <v>62</v>
      </c>
      <c r="G1015" s="16">
        <v>100</v>
      </c>
      <c r="H1015" s="16">
        <v>3591500</v>
      </c>
      <c r="I1015" s="16">
        <v>35915000</v>
      </c>
      <c r="K1015" s="29" t="str">
        <f t="shared" si="19"/>
        <v>Спир</v>
      </c>
      <c r="L1015" s="29" t="s">
        <v>2232</v>
      </c>
    </row>
    <row r="1016" spans="1:12">
      <c r="A1016">
        <v>6671534</v>
      </c>
      <c r="B1016" t="s">
        <v>340</v>
      </c>
      <c r="C1016" t="s">
        <v>69</v>
      </c>
      <c r="D1016" t="s">
        <v>70</v>
      </c>
      <c r="E1016">
        <v>45285</v>
      </c>
      <c r="F1016" t="s">
        <v>63</v>
      </c>
      <c r="G1016" s="16">
        <v>20</v>
      </c>
      <c r="H1016" s="16">
        <v>3556001</v>
      </c>
      <c r="I1016" s="16">
        <v>7112002</v>
      </c>
      <c r="K1016" s="29" t="str">
        <f t="shared" si="19"/>
        <v>Спир</v>
      </c>
      <c r="L1016" s="29" t="s">
        <v>2232</v>
      </c>
    </row>
    <row r="1017" spans="1:12">
      <c r="A1017">
        <v>6669858</v>
      </c>
      <c r="B1017" t="s">
        <v>340</v>
      </c>
      <c r="C1017" t="s">
        <v>50</v>
      </c>
      <c r="D1017" t="s">
        <v>51</v>
      </c>
      <c r="E1017">
        <v>18521</v>
      </c>
      <c r="F1017" t="s">
        <v>49</v>
      </c>
      <c r="G1017" s="16">
        <v>500</v>
      </c>
      <c r="H1017" s="16">
        <v>5500000</v>
      </c>
      <c r="I1017" s="16">
        <v>27500000</v>
      </c>
      <c r="K1017" s="29" t="str">
        <f t="shared" si="19"/>
        <v>Бард</v>
      </c>
      <c r="L1017" s="29" t="s">
        <v>499</v>
      </c>
    </row>
    <row r="1018" spans="1:12">
      <c r="A1018">
        <v>6669857</v>
      </c>
      <c r="B1018" t="s">
        <v>340</v>
      </c>
      <c r="C1018" t="s">
        <v>212</v>
      </c>
      <c r="D1018" t="s">
        <v>213</v>
      </c>
      <c r="E1018">
        <v>18521</v>
      </c>
      <c r="F1018" t="s">
        <v>49</v>
      </c>
      <c r="G1018" s="16">
        <v>100</v>
      </c>
      <c r="H1018" s="16">
        <v>5501000</v>
      </c>
      <c r="I1018" s="16">
        <v>5501000</v>
      </c>
      <c r="K1018" s="29" t="str">
        <f t="shared" si="19"/>
        <v>Бард</v>
      </c>
      <c r="L1018" s="29" t="s">
        <v>2232</v>
      </c>
    </row>
    <row r="1019" spans="1:12">
      <c r="A1019">
        <v>6669856</v>
      </c>
      <c r="B1019" t="s">
        <v>340</v>
      </c>
      <c r="C1019" t="s">
        <v>212</v>
      </c>
      <c r="D1019" t="s">
        <v>213</v>
      </c>
      <c r="E1019">
        <v>18521</v>
      </c>
      <c r="F1019" t="s">
        <v>49</v>
      </c>
      <c r="G1019" s="16">
        <v>100</v>
      </c>
      <c r="H1019" s="16">
        <v>5501000</v>
      </c>
      <c r="I1019" s="16">
        <v>5501000</v>
      </c>
      <c r="K1019" s="29" t="str">
        <f t="shared" si="19"/>
        <v>Бард</v>
      </c>
      <c r="L1019" s="29" t="s">
        <v>2232</v>
      </c>
    </row>
    <row r="1020" spans="1:12">
      <c r="A1020">
        <v>6669842</v>
      </c>
      <c r="B1020" t="s">
        <v>340</v>
      </c>
      <c r="C1020" t="s">
        <v>139</v>
      </c>
      <c r="D1020" t="s">
        <v>140</v>
      </c>
      <c r="E1020">
        <v>45433</v>
      </c>
      <c r="F1020" t="s">
        <v>64</v>
      </c>
      <c r="G1020" s="16">
        <v>200</v>
      </c>
      <c r="H1020" s="16">
        <v>4492000</v>
      </c>
      <c r="I1020" s="16">
        <v>89840000</v>
      </c>
      <c r="K1020" s="29" t="str">
        <f t="shared" si="19"/>
        <v>Спир</v>
      </c>
      <c r="L1020" s="29" t="s">
        <v>2232</v>
      </c>
    </row>
    <row r="1021" spans="1:12">
      <c r="A1021">
        <v>6669826</v>
      </c>
      <c r="B1021" t="s">
        <v>340</v>
      </c>
      <c r="C1021" t="s">
        <v>198</v>
      </c>
      <c r="D1021" t="s">
        <v>199</v>
      </c>
      <c r="E1021">
        <v>45285</v>
      </c>
      <c r="F1021" t="s">
        <v>63</v>
      </c>
      <c r="G1021" s="16">
        <v>300</v>
      </c>
      <c r="H1021" s="16">
        <v>3556000</v>
      </c>
      <c r="I1021" s="16">
        <v>106680000</v>
      </c>
      <c r="K1021" s="29" t="str">
        <f t="shared" si="19"/>
        <v>Спир</v>
      </c>
      <c r="L1021" s="29" t="s">
        <v>2232</v>
      </c>
    </row>
    <row r="1022" spans="1:12">
      <c r="A1022">
        <v>6666093</v>
      </c>
      <c r="B1022" t="s">
        <v>341</v>
      </c>
      <c r="C1022" t="s">
        <v>409</v>
      </c>
      <c r="D1022" t="s">
        <v>410</v>
      </c>
      <c r="E1022">
        <v>45433</v>
      </c>
      <c r="F1022" t="s">
        <v>64</v>
      </c>
      <c r="G1022" s="16">
        <v>20</v>
      </c>
      <c r="H1022" s="16">
        <v>4491200</v>
      </c>
      <c r="I1022" s="16">
        <v>8982400</v>
      </c>
      <c r="K1022" s="29" t="str">
        <f t="shared" si="19"/>
        <v>Спир</v>
      </c>
      <c r="L1022" s="29" t="s">
        <v>2232</v>
      </c>
    </row>
    <row r="1023" spans="1:12">
      <c r="A1023">
        <v>6664109</v>
      </c>
      <c r="B1023" t="s">
        <v>341</v>
      </c>
      <c r="C1023" t="s">
        <v>50</v>
      </c>
      <c r="D1023" t="s">
        <v>51</v>
      </c>
      <c r="E1023">
        <v>18521</v>
      </c>
      <c r="F1023" t="s">
        <v>49</v>
      </c>
      <c r="G1023" s="16">
        <v>600</v>
      </c>
      <c r="H1023" s="16">
        <v>5500000</v>
      </c>
      <c r="I1023" s="16">
        <v>33000000</v>
      </c>
      <c r="K1023" s="29" t="str">
        <f t="shared" si="19"/>
        <v>Бард</v>
      </c>
      <c r="L1023" s="29" t="s">
        <v>2232</v>
      </c>
    </row>
    <row r="1024" spans="1:12">
      <c r="A1024">
        <v>6664086</v>
      </c>
      <c r="B1024" t="s">
        <v>341</v>
      </c>
      <c r="C1024" t="s">
        <v>121</v>
      </c>
      <c r="D1024" t="s">
        <v>122</v>
      </c>
      <c r="E1024">
        <v>45285</v>
      </c>
      <c r="F1024" t="s">
        <v>63</v>
      </c>
      <c r="G1024" s="16">
        <v>300</v>
      </c>
      <c r="H1024" s="16">
        <v>3556111</v>
      </c>
      <c r="I1024" s="16">
        <v>106683330</v>
      </c>
      <c r="K1024" s="29" t="str">
        <f t="shared" si="19"/>
        <v>Спир</v>
      </c>
      <c r="L1024" s="29" t="s">
        <v>2232</v>
      </c>
    </row>
    <row r="1025" spans="1:12">
      <c r="A1025">
        <v>6662777</v>
      </c>
      <c r="B1025" t="s">
        <v>411</v>
      </c>
      <c r="C1025" t="s">
        <v>103</v>
      </c>
      <c r="D1025" t="s">
        <v>104</v>
      </c>
      <c r="E1025">
        <v>45284</v>
      </c>
      <c r="F1025" t="s">
        <v>62</v>
      </c>
      <c r="G1025" s="16">
        <v>3200</v>
      </c>
      <c r="H1025" s="16">
        <v>3589999</v>
      </c>
      <c r="I1025" s="16">
        <v>1148799680</v>
      </c>
      <c r="K1025" s="29" t="str">
        <f t="shared" si="19"/>
        <v>Спир</v>
      </c>
      <c r="L1025" s="29" t="s">
        <v>499</v>
      </c>
    </row>
    <row r="1026" spans="1:12">
      <c r="A1026">
        <v>6661156</v>
      </c>
      <c r="B1026" t="s">
        <v>411</v>
      </c>
      <c r="C1026" t="s">
        <v>50</v>
      </c>
      <c r="D1026" t="s">
        <v>51</v>
      </c>
      <c r="E1026">
        <v>18521</v>
      </c>
      <c r="F1026" t="s">
        <v>49</v>
      </c>
      <c r="G1026" s="16">
        <v>400</v>
      </c>
      <c r="H1026" s="16">
        <v>5500000</v>
      </c>
      <c r="I1026" s="16">
        <v>22000000</v>
      </c>
      <c r="K1026" s="29" t="str">
        <f t="shared" si="19"/>
        <v>Бард</v>
      </c>
      <c r="L1026" s="29" t="s">
        <v>2232</v>
      </c>
    </row>
    <row r="1027" spans="1:12">
      <c r="A1027">
        <v>6661155</v>
      </c>
      <c r="B1027" t="s">
        <v>411</v>
      </c>
      <c r="C1027" t="s">
        <v>134</v>
      </c>
      <c r="D1027" t="s">
        <v>59</v>
      </c>
      <c r="E1027">
        <v>18521</v>
      </c>
      <c r="F1027" t="s">
        <v>49</v>
      </c>
      <c r="G1027" s="16">
        <v>100</v>
      </c>
      <c r="H1027" s="16">
        <v>5500005</v>
      </c>
      <c r="I1027" s="16">
        <v>5500005</v>
      </c>
      <c r="K1027" s="29" t="str">
        <f t="shared" si="19"/>
        <v>Бард</v>
      </c>
      <c r="L1027" s="29" t="s">
        <v>2232</v>
      </c>
    </row>
    <row r="1028" spans="1:12">
      <c r="A1028">
        <v>6661154</v>
      </c>
      <c r="B1028" t="s">
        <v>411</v>
      </c>
      <c r="C1028" t="s">
        <v>227</v>
      </c>
      <c r="D1028" t="s">
        <v>228</v>
      </c>
      <c r="E1028">
        <v>18521</v>
      </c>
      <c r="F1028" t="s">
        <v>49</v>
      </c>
      <c r="G1028" s="16">
        <v>100</v>
      </c>
      <c r="H1028" s="16">
        <v>5500999</v>
      </c>
      <c r="I1028" s="16">
        <v>5500999</v>
      </c>
      <c r="K1028" s="29" t="str">
        <f t="shared" si="19"/>
        <v>Бард</v>
      </c>
      <c r="L1028" s="29" t="s">
        <v>2232</v>
      </c>
    </row>
    <row r="1029" spans="1:12">
      <c r="A1029">
        <v>6661144</v>
      </c>
      <c r="B1029" t="s">
        <v>411</v>
      </c>
      <c r="C1029" t="s">
        <v>115</v>
      </c>
      <c r="D1029" t="s">
        <v>116</v>
      </c>
      <c r="E1029">
        <v>45433</v>
      </c>
      <c r="F1029" t="s">
        <v>64</v>
      </c>
      <c r="G1029" s="16">
        <v>300</v>
      </c>
      <c r="H1029" s="16">
        <v>4491200</v>
      </c>
      <c r="I1029" s="16">
        <v>134736000</v>
      </c>
      <c r="K1029" s="29" t="str">
        <f t="shared" si="19"/>
        <v>Спир</v>
      </c>
      <c r="L1029" s="29" t="s">
        <v>2232</v>
      </c>
    </row>
    <row r="1030" spans="1:12">
      <c r="A1030">
        <v>6661123</v>
      </c>
      <c r="B1030" t="s">
        <v>411</v>
      </c>
      <c r="C1030" t="s">
        <v>123</v>
      </c>
      <c r="D1030" t="s">
        <v>124</v>
      </c>
      <c r="E1030">
        <v>45285</v>
      </c>
      <c r="F1030" t="s">
        <v>63</v>
      </c>
      <c r="G1030" s="16">
        <v>100</v>
      </c>
      <c r="H1030" s="16">
        <v>3570999</v>
      </c>
      <c r="I1030" s="16">
        <v>35709990</v>
      </c>
      <c r="K1030" s="29" t="str">
        <f t="shared" si="19"/>
        <v>Спир</v>
      </c>
      <c r="L1030" s="29" t="s">
        <v>2232</v>
      </c>
    </row>
    <row r="1031" spans="1:12">
      <c r="A1031">
        <v>6659937</v>
      </c>
      <c r="B1031" t="s">
        <v>412</v>
      </c>
      <c r="C1031" t="s">
        <v>282</v>
      </c>
      <c r="D1031" t="s">
        <v>283</v>
      </c>
      <c r="E1031">
        <v>45284</v>
      </c>
      <c r="F1031" t="s">
        <v>62</v>
      </c>
      <c r="G1031" s="16">
        <v>300</v>
      </c>
      <c r="H1031" s="16">
        <v>3589040</v>
      </c>
      <c r="I1031" s="16">
        <v>107671200</v>
      </c>
      <c r="K1031" s="29" t="str">
        <f t="shared" si="19"/>
        <v>Спир</v>
      </c>
      <c r="L1031" s="29" t="s">
        <v>2232</v>
      </c>
    </row>
    <row r="1032" spans="1:12">
      <c r="A1032">
        <v>6659936</v>
      </c>
      <c r="B1032" t="s">
        <v>412</v>
      </c>
      <c r="C1032" t="s">
        <v>78</v>
      </c>
      <c r="D1032" t="s">
        <v>79</v>
      </c>
      <c r="E1032">
        <v>45284</v>
      </c>
      <c r="F1032" t="s">
        <v>62</v>
      </c>
      <c r="G1032" s="16">
        <v>3400</v>
      </c>
      <c r="H1032" s="16">
        <v>3589041</v>
      </c>
      <c r="I1032" s="16">
        <v>1220273940</v>
      </c>
      <c r="K1032" s="29" t="str">
        <f t="shared" si="19"/>
        <v>Спир</v>
      </c>
      <c r="L1032" s="29" t="s">
        <v>2232</v>
      </c>
    </row>
    <row r="1033" spans="1:12">
      <c r="A1033">
        <v>6658352</v>
      </c>
      <c r="B1033" t="s">
        <v>412</v>
      </c>
      <c r="C1033" t="s">
        <v>50</v>
      </c>
      <c r="D1033" t="s">
        <v>51</v>
      </c>
      <c r="E1033">
        <v>18521</v>
      </c>
      <c r="F1033" t="s">
        <v>49</v>
      </c>
      <c r="G1033" s="16">
        <v>300</v>
      </c>
      <c r="H1033" s="16">
        <v>5500000</v>
      </c>
      <c r="I1033" s="16">
        <v>16500000</v>
      </c>
      <c r="K1033" s="29" t="str">
        <f t="shared" si="19"/>
        <v>Бард</v>
      </c>
      <c r="L1033" s="29" t="s">
        <v>2232</v>
      </c>
    </row>
    <row r="1034" spans="1:12">
      <c r="A1034">
        <v>6658351</v>
      </c>
      <c r="B1034" t="s">
        <v>412</v>
      </c>
      <c r="C1034" t="s">
        <v>47</v>
      </c>
      <c r="D1034" t="s">
        <v>48</v>
      </c>
      <c r="E1034">
        <v>18521</v>
      </c>
      <c r="F1034" t="s">
        <v>49</v>
      </c>
      <c r="G1034" s="16">
        <v>300</v>
      </c>
      <c r="H1034" s="16">
        <v>5500205</v>
      </c>
      <c r="I1034" s="16">
        <v>16500615</v>
      </c>
      <c r="K1034" s="29" t="str">
        <f t="shared" si="19"/>
        <v>Бард</v>
      </c>
      <c r="L1034" s="29" t="s">
        <v>2232</v>
      </c>
    </row>
    <row r="1035" spans="1:12">
      <c r="A1035">
        <v>6658346</v>
      </c>
      <c r="B1035" t="s">
        <v>412</v>
      </c>
      <c r="C1035" t="s">
        <v>129</v>
      </c>
      <c r="D1035" t="s">
        <v>130</v>
      </c>
      <c r="E1035">
        <v>45433</v>
      </c>
      <c r="F1035" t="s">
        <v>64</v>
      </c>
      <c r="G1035" s="16">
        <v>50</v>
      </c>
      <c r="H1035" s="16">
        <v>4491200</v>
      </c>
      <c r="I1035" s="16">
        <v>22456000</v>
      </c>
      <c r="K1035" s="29" t="str">
        <f t="shared" si="19"/>
        <v>Спир</v>
      </c>
      <c r="L1035" s="29" t="s">
        <v>2232</v>
      </c>
    </row>
    <row r="1036" spans="1:12">
      <c r="A1036">
        <v>6658318</v>
      </c>
      <c r="B1036" t="s">
        <v>412</v>
      </c>
      <c r="C1036" t="s">
        <v>103</v>
      </c>
      <c r="D1036" t="s">
        <v>104</v>
      </c>
      <c r="E1036">
        <v>45284</v>
      </c>
      <c r="F1036" t="s">
        <v>62</v>
      </c>
      <c r="G1036" s="16">
        <v>3220</v>
      </c>
      <c r="H1036" s="16">
        <v>3589040</v>
      </c>
      <c r="I1036" s="16">
        <v>1155670880</v>
      </c>
      <c r="K1036" s="29" t="str">
        <f t="shared" si="19"/>
        <v>Спир</v>
      </c>
      <c r="L1036" s="29" t="s">
        <v>2232</v>
      </c>
    </row>
    <row r="1037" spans="1:12">
      <c r="A1037">
        <v>6657315</v>
      </c>
      <c r="B1037" t="s">
        <v>413</v>
      </c>
      <c r="C1037" t="s">
        <v>198</v>
      </c>
      <c r="D1037" t="s">
        <v>199</v>
      </c>
      <c r="E1037">
        <v>78261</v>
      </c>
      <c r="F1037" t="s">
        <v>266</v>
      </c>
      <c r="G1037" s="16">
        <v>6000</v>
      </c>
      <c r="H1037" s="16">
        <v>35560000</v>
      </c>
      <c r="I1037" s="16">
        <v>213360000</v>
      </c>
      <c r="K1037" s="29" t="str">
        <f t="shared" si="19"/>
        <v>Спир</v>
      </c>
      <c r="L1037" s="29" t="s">
        <v>2232</v>
      </c>
    </row>
    <row r="1038" spans="1:12">
      <c r="A1038">
        <v>6657094</v>
      </c>
      <c r="B1038" t="s">
        <v>413</v>
      </c>
      <c r="C1038" t="s">
        <v>103</v>
      </c>
      <c r="D1038" t="s">
        <v>104</v>
      </c>
      <c r="E1038">
        <v>45284</v>
      </c>
      <c r="F1038" t="s">
        <v>62</v>
      </c>
      <c r="G1038" s="16">
        <v>3220</v>
      </c>
      <c r="H1038" s="16">
        <v>3589788</v>
      </c>
      <c r="I1038" s="16">
        <v>1155911736</v>
      </c>
      <c r="K1038" s="29" t="str">
        <f t="shared" si="19"/>
        <v>Спир</v>
      </c>
      <c r="L1038" s="29" t="s">
        <v>2232</v>
      </c>
    </row>
    <row r="1039" spans="1:12">
      <c r="A1039">
        <v>6657092</v>
      </c>
      <c r="B1039" t="s">
        <v>413</v>
      </c>
      <c r="C1039" t="s">
        <v>80</v>
      </c>
      <c r="D1039" t="s">
        <v>81</v>
      </c>
      <c r="E1039">
        <v>9945285</v>
      </c>
      <c r="F1039" t="s">
        <v>275</v>
      </c>
      <c r="G1039" s="16">
        <v>1100</v>
      </c>
      <c r="H1039" s="16">
        <v>3556077</v>
      </c>
      <c r="I1039" s="16">
        <v>391168470</v>
      </c>
      <c r="K1039" s="29" t="str">
        <f t="shared" si="19"/>
        <v>Спир</v>
      </c>
      <c r="L1039" s="29" t="s">
        <v>2232</v>
      </c>
    </row>
    <row r="1040" spans="1:12">
      <c r="A1040">
        <v>6656260</v>
      </c>
      <c r="B1040" t="s">
        <v>413</v>
      </c>
      <c r="C1040" t="s">
        <v>198</v>
      </c>
      <c r="D1040" t="s">
        <v>199</v>
      </c>
      <c r="E1040">
        <v>78261</v>
      </c>
      <c r="F1040" t="s">
        <v>266</v>
      </c>
      <c r="G1040" s="16">
        <v>6000</v>
      </c>
      <c r="H1040" s="16">
        <v>35560000</v>
      </c>
      <c r="I1040" s="16">
        <v>213360000</v>
      </c>
      <c r="K1040" s="29" t="str">
        <f t="shared" si="19"/>
        <v>Спир</v>
      </c>
      <c r="L1040" s="29" t="s">
        <v>2232</v>
      </c>
    </row>
    <row r="1041" spans="1:12">
      <c r="A1041">
        <v>6656259</v>
      </c>
      <c r="B1041" t="s">
        <v>413</v>
      </c>
      <c r="C1041" t="s">
        <v>270</v>
      </c>
      <c r="D1041" t="s">
        <v>271</v>
      </c>
      <c r="E1041">
        <v>78261</v>
      </c>
      <c r="F1041" t="s">
        <v>266</v>
      </c>
      <c r="G1041" s="16">
        <v>4400</v>
      </c>
      <c r="H1041" s="16">
        <v>35560000</v>
      </c>
      <c r="I1041" s="16">
        <v>156464000</v>
      </c>
      <c r="K1041" s="29" t="str">
        <f t="shared" si="19"/>
        <v>Спир</v>
      </c>
      <c r="L1041" s="29" t="s">
        <v>2232</v>
      </c>
    </row>
    <row r="1042" spans="1:12">
      <c r="A1042">
        <v>6655581</v>
      </c>
      <c r="B1042" t="s">
        <v>413</v>
      </c>
      <c r="C1042" t="s">
        <v>50</v>
      </c>
      <c r="D1042" t="s">
        <v>51</v>
      </c>
      <c r="E1042">
        <v>18521</v>
      </c>
      <c r="F1042" t="s">
        <v>49</v>
      </c>
      <c r="G1042" s="16">
        <v>500</v>
      </c>
      <c r="H1042" s="16">
        <v>5500000</v>
      </c>
      <c r="I1042" s="16">
        <v>27500000</v>
      </c>
      <c r="K1042" s="29" t="str">
        <f t="shared" si="19"/>
        <v>Бард</v>
      </c>
      <c r="L1042" s="29" t="s">
        <v>499</v>
      </c>
    </row>
    <row r="1043" spans="1:12">
      <c r="A1043">
        <v>6655580</v>
      </c>
      <c r="B1043" t="s">
        <v>413</v>
      </c>
      <c r="C1043" t="s">
        <v>212</v>
      </c>
      <c r="D1043" t="s">
        <v>213</v>
      </c>
      <c r="E1043">
        <v>18521</v>
      </c>
      <c r="F1043" t="s">
        <v>49</v>
      </c>
      <c r="G1043" s="16">
        <v>100</v>
      </c>
      <c r="H1043" s="16">
        <v>5501000</v>
      </c>
      <c r="I1043" s="16">
        <v>5501000</v>
      </c>
      <c r="K1043" s="29" t="str">
        <f t="shared" si="19"/>
        <v>Бард</v>
      </c>
      <c r="L1043" s="29" t="s">
        <v>2232</v>
      </c>
    </row>
    <row r="1044" spans="1:12">
      <c r="A1044">
        <v>6655567</v>
      </c>
      <c r="B1044" t="s">
        <v>413</v>
      </c>
      <c r="C1044" t="s">
        <v>251</v>
      </c>
      <c r="D1044" t="s">
        <v>252</v>
      </c>
      <c r="E1044">
        <v>9945433</v>
      </c>
      <c r="F1044" t="s">
        <v>284</v>
      </c>
      <c r="G1044" s="16">
        <v>400</v>
      </c>
      <c r="H1044" s="16">
        <v>4495000</v>
      </c>
      <c r="I1044" s="16">
        <v>179800000</v>
      </c>
      <c r="K1044" s="29" t="str">
        <f t="shared" si="19"/>
        <v>Спир</v>
      </c>
      <c r="L1044" s="29" t="s">
        <v>2232</v>
      </c>
    </row>
    <row r="1045" spans="1:12">
      <c r="A1045">
        <v>6655566</v>
      </c>
      <c r="B1045" t="s">
        <v>413</v>
      </c>
      <c r="C1045" t="s">
        <v>251</v>
      </c>
      <c r="D1045" t="s">
        <v>252</v>
      </c>
      <c r="E1045">
        <v>45433</v>
      </c>
      <c r="F1045" t="s">
        <v>64</v>
      </c>
      <c r="G1045" s="16">
        <v>400</v>
      </c>
      <c r="H1045" s="16">
        <v>4495000</v>
      </c>
      <c r="I1045" s="16">
        <v>179800000</v>
      </c>
      <c r="K1045" s="29" t="str">
        <f t="shared" si="19"/>
        <v>Спир</v>
      </c>
      <c r="L1045" s="29" t="s">
        <v>2232</v>
      </c>
    </row>
    <row r="1046" spans="1:12">
      <c r="A1046">
        <v>6655553</v>
      </c>
      <c r="B1046" t="s">
        <v>413</v>
      </c>
      <c r="C1046" t="s">
        <v>143</v>
      </c>
      <c r="D1046" t="s">
        <v>144</v>
      </c>
      <c r="E1046">
        <v>45284</v>
      </c>
      <c r="F1046" t="s">
        <v>62</v>
      </c>
      <c r="G1046" s="16">
        <v>200</v>
      </c>
      <c r="H1046" s="16">
        <v>3591788</v>
      </c>
      <c r="I1046" s="16">
        <v>71835760</v>
      </c>
      <c r="K1046" s="29" t="str">
        <f t="shared" si="19"/>
        <v>Спир</v>
      </c>
      <c r="L1046" s="29" t="s">
        <v>2232</v>
      </c>
    </row>
    <row r="1047" spans="1:12">
      <c r="A1047">
        <v>6655549</v>
      </c>
      <c r="B1047" t="s">
        <v>413</v>
      </c>
      <c r="C1047" t="s">
        <v>204</v>
      </c>
      <c r="D1047" t="s">
        <v>205</v>
      </c>
      <c r="E1047">
        <v>45285</v>
      </c>
      <c r="F1047" t="s">
        <v>63</v>
      </c>
      <c r="G1047" s="16">
        <v>500</v>
      </c>
      <c r="H1047" s="16">
        <v>3556000</v>
      </c>
      <c r="I1047" s="16">
        <v>177800000</v>
      </c>
      <c r="K1047" s="29" t="str">
        <f t="shared" si="19"/>
        <v>Спир</v>
      </c>
      <c r="L1047" s="29" t="s">
        <v>2232</v>
      </c>
    </row>
    <row r="1048" spans="1:12">
      <c r="A1048">
        <v>6655548</v>
      </c>
      <c r="B1048" t="s">
        <v>413</v>
      </c>
      <c r="C1048" t="s">
        <v>80</v>
      </c>
      <c r="D1048" t="s">
        <v>81</v>
      </c>
      <c r="E1048">
        <v>45285</v>
      </c>
      <c r="F1048" t="s">
        <v>63</v>
      </c>
      <c r="G1048" s="16">
        <v>3300</v>
      </c>
      <c r="H1048" s="16">
        <v>3556077</v>
      </c>
      <c r="I1048" s="16">
        <v>1173505410</v>
      </c>
      <c r="K1048" s="29" t="str">
        <f t="shared" si="19"/>
        <v>Спир</v>
      </c>
      <c r="L1048" s="29" t="s">
        <v>2232</v>
      </c>
    </row>
    <row r="1049" spans="1:12">
      <c r="A1049">
        <v>6655547</v>
      </c>
      <c r="B1049" t="s">
        <v>413</v>
      </c>
      <c r="C1049" t="s">
        <v>273</v>
      </c>
      <c r="D1049" t="s">
        <v>274</v>
      </c>
      <c r="E1049">
        <v>9945285</v>
      </c>
      <c r="F1049" t="s">
        <v>275</v>
      </c>
      <c r="G1049" s="16">
        <v>150</v>
      </c>
      <c r="H1049" s="16">
        <v>3556001</v>
      </c>
      <c r="I1049" s="16">
        <v>53340015</v>
      </c>
      <c r="K1049" s="29" t="str">
        <f t="shared" si="19"/>
        <v>Спир</v>
      </c>
      <c r="L1049" s="29" t="s">
        <v>2232</v>
      </c>
    </row>
    <row r="1050" spans="1:12">
      <c r="A1050">
        <v>6654383</v>
      </c>
      <c r="B1050" t="s">
        <v>414</v>
      </c>
      <c r="C1050" t="s">
        <v>143</v>
      </c>
      <c r="D1050" t="s">
        <v>144</v>
      </c>
      <c r="E1050">
        <v>45284</v>
      </c>
      <c r="F1050" t="s">
        <v>62</v>
      </c>
      <c r="G1050" s="16">
        <v>3000</v>
      </c>
      <c r="H1050" s="16">
        <v>3589788</v>
      </c>
      <c r="I1050" s="16">
        <v>1076936400</v>
      </c>
      <c r="K1050" s="29" t="str">
        <f t="shared" si="19"/>
        <v>Спир</v>
      </c>
      <c r="L1050" s="29" t="s">
        <v>2232</v>
      </c>
    </row>
    <row r="1051" spans="1:12">
      <c r="A1051">
        <v>6654382</v>
      </c>
      <c r="B1051" t="s">
        <v>414</v>
      </c>
      <c r="C1051" t="s">
        <v>263</v>
      </c>
      <c r="D1051" t="s">
        <v>264</v>
      </c>
      <c r="E1051">
        <v>45284</v>
      </c>
      <c r="F1051" t="s">
        <v>62</v>
      </c>
      <c r="G1051" s="16">
        <v>200</v>
      </c>
      <c r="H1051" s="16">
        <v>3602000</v>
      </c>
      <c r="I1051" s="16">
        <v>72040000</v>
      </c>
      <c r="K1051" s="29" t="str">
        <f t="shared" si="19"/>
        <v>Спир</v>
      </c>
      <c r="L1051" s="29" t="s">
        <v>2232</v>
      </c>
    </row>
    <row r="1052" spans="1:12">
      <c r="A1052">
        <v>6653753</v>
      </c>
      <c r="B1052" t="s">
        <v>414</v>
      </c>
      <c r="C1052" t="s">
        <v>87</v>
      </c>
      <c r="D1052" t="s">
        <v>88</v>
      </c>
      <c r="E1052">
        <v>54511</v>
      </c>
      <c r="F1052" t="s">
        <v>173</v>
      </c>
      <c r="G1052" s="16">
        <v>18000</v>
      </c>
      <c r="H1052" s="16">
        <v>355600000</v>
      </c>
      <c r="I1052" s="16">
        <v>640080000</v>
      </c>
      <c r="K1052" s="29" t="str">
        <f t="shared" si="19"/>
        <v>Спир</v>
      </c>
      <c r="L1052" s="29" t="s">
        <v>2232</v>
      </c>
    </row>
    <row r="1053" spans="1:12">
      <c r="A1053">
        <v>6652920</v>
      </c>
      <c r="B1053" t="s">
        <v>414</v>
      </c>
      <c r="C1053" t="s">
        <v>50</v>
      </c>
      <c r="D1053" t="s">
        <v>51</v>
      </c>
      <c r="E1053">
        <v>18521</v>
      </c>
      <c r="F1053" t="s">
        <v>49</v>
      </c>
      <c r="G1053" s="16">
        <v>600</v>
      </c>
      <c r="H1053" s="16">
        <v>5500000</v>
      </c>
      <c r="I1053" s="16">
        <v>33000000</v>
      </c>
      <c r="K1053" s="29" t="str">
        <f t="shared" si="19"/>
        <v>Бард</v>
      </c>
      <c r="L1053" s="29" t="s">
        <v>499</v>
      </c>
    </row>
    <row r="1054" spans="1:12">
      <c r="A1054">
        <v>6652883</v>
      </c>
      <c r="B1054" t="s">
        <v>414</v>
      </c>
      <c r="C1054" t="s">
        <v>93</v>
      </c>
      <c r="D1054" t="s">
        <v>94</v>
      </c>
      <c r="E1054">
        <v>45285</v>
      </c>
      <c r="F1054" t="s">
        <v>63</v>
      </c>
      <c r="G1054" s="16">
        <v>50</v>
      </c>
      <c r="H1054" s="16">
        <v>3556001</v>
      </c>
      <c r="I1054" s="16">
        <v>17780005</v>
      </c>
      <c r="K1054" s="29" t="str">
        <f t="shared" si="19"/>
        <v>Спир</v>
      </c>
      <c r="L1054" s="29" t="s">
        <v>2232</v>
      </c>
    </row>
    <row r="1055" spans="1:12">
      <c r="A1055">
        <v>6651985</v>
      </c>
      <c r="B1055" t="s">
        <v>415</v>
      </c>
      <c r="C1055" t="s">
        <v>135</v>
      </c>
      <c r="D1055" t="s">
        <v>136</v>
      </c>
      <c r="E1055">
        <v>45285</v>
      </c>
      <c r="F1055" t="s">
        <v>63</v>
      </c>
      <c r="G1055" s="16">
        <v>100</v>
      </c>
      <c r="H1055" s="16">
        <v>3556001</v>
      </c>
      <c r="I1055" s="16">
        <v>35560010</v>
      </c>
      <c r="K1055" s="29" t="str">
        <f t="shared" si="19"/>
        <v>Спир</v>
      </c>
      <c r="L1055" s="29" t="s">
        <v>2232</v>
      </c>
    </row>
    <row r="1056" spans="1:12">
      <c r="A1056">
        <v>6650739</v>
      </c>
      <c r="B1056" t="s">
        <v>415</v>
      </c>
      <c r="C1056" t="s">
        <v>50</v>
      </c>
      <c r="D1056" t="s">
        <v>51</v>
      </c>
      <c r="E1056">
        <v>18521</v>
      </c>
      <c r="F1056" t="s">
        <v>49</v>
      </c>
      <c r="G1056" s="16">
        <v>600</v>
      </c>
      <c r="H1056" s="16">
        <v>5500000</v>
      </c>
      <c r="I1056" s="16">
        <v>33000000</v>
      </c>
      <c r="K1056" s="29" t="str">
        <f t="shared" si="19"/>
        <v>Бард</v>
      </c>
      <c r="L1056" s="29" t="s">
        <v>2232</v>
      </c>
    </row>
    <row r="1057" spans="1:12">
      <c r="A1057">
        <v>6649800</v>
      </c>
      <c r="B1057" t="s">
        <v>416</v>
      </c>
      <c r="C1057" t="s">
        <v>417</v>
      </c>
      <c r="D1057" t="s">
        <v>418</v>
      </c>
      <c r="E1057">
        <v>45433</v>
      </c>
      <c r="F1057" t="s">
        <v>64</v>
      </c>
      <c r="G1057" s="16">
        <v>200</v>
      </c>
      <c r="H1057" s="16">
        <v>4491200</v>
      </c>
      <c r="I1057" s="16">
        <v>89824000</v>
      </c>
      <c r="K1057" s="29" t="str">
        <f t="shared" si="19"/>
        <v>Спир</v>
      </c>
      <c r="L1057" s="29" t="s">
        <v>2232</v>
      </c>
    </row>
    <row r="1058" spans="1:12">
      <c r="A1058">
        <v>6649786</v>
      </c>
      <c r="B1058" t="s">
        <v>416</v>
      </c>
      <c r="C1058" t="s">
        <v>67</v>
      </c>
      <c r="D1058" t="s">
        <v>68</v>
      </c>
      <c r="E1058">
        <v>45284</v>
      </c>
      <c r="F1058" t="s">
        <v>62</v>
      </c>
      <c r="G1058" s="16">
        <v>3200</v>
      </c>
      <c r="H1058" s="16">
        <v>3589788</v>
      </c>
      <c r="I1058" s="16">
        <v>1148732160</v>
      </c>
      <c r="K1058" s="29" t="str">
        <f t="shared" si="19"/>
        <v>Спир</v>
      </c>
      <c r="L1058" s="29" t="s">
        <v>2232</v>
      </c>
    </row>
    <row r="1059" spans="1:12">
      <c r="A1059">
        <v>6648586</v>
      </c>
      <c r="B1059" t="s">
        <v>416</v>
      </c>
      <c r="C1059" t="s">
        <v>50</v>
      </c>
      <c r="D1059" t="s">
        <v>51</v>
      </c>
      <c r="E1059">
        <v>18521</v>
      </c>
      <c r="F1059" t="s">
        <v>49</v>
      </c>
      <c r="G1059" s="16">
        <v>600</v>
      </c>
      <c r="H1059" s="16">
        <v>5500000</v>
      </c>
      <c r="I1059" s="16">
        <v>33000000</v>
      </c>
      <c r="K1059" s="29" t="str">
        <f t="shared" si="19"/>
        <v>Бард</v>
      </c>
      <c r="L1059" s="29" t="s">
        <v>2232</v>
      </c>
    </row>
    <row r="1060" spans="1:12">
      <c r="A1060">
        <v>6648043</v>
      </c>
      <c r="B1060" t="s">
        <v>419</v>
      </c>
      <c r="C1060" t="s">
        <v>87</v>
      </c>
      <c r="D1060" t="s">
        <v>88</v>
      </c>
      <c r="E1060">
        <v>54511</v>
      </c>
      <c r="F1060" t="s">
        <v>173</v>
      </c>
      <c r="G1060" s="16">
        <v>17000</v>
      </c>
      <c r="H1060" s="16">
        <v>355600000</v>
      </c>
      <c r="I1060" s="16">
        <v>604520000</v>
      </c>
      <c r="K1060" s="29" t="str">
        <f t="shared" si="19"/>
        <v>Спир</v>
      </c>
      <c r="L1060" s="29" t="s">
        <v>2232</v>
      </c>
    </row>
    <row r="1061" spans="1:12">
      <c r="A1061">
        <v>6646531</v>
      </c>
      <c r="B1061" t="s">
        <v>419</v>
      </c>
      <c r="C1061" t="s">
        <v>50</v>
      </c>
      <c r="D1061" t="s">
        <v>51</v>
      </c>
      <c r="E1061">
        <v>18521</v>
      </c>
      <c r="F1061" t="s">
        <v>49</v>
      </c>
      <c r="G1061" s="16">
        <v>500</v>
      </c>
      <c r="H1061" s="16">
        <v>5500000</v>
      </c>
      <c r="I1061" s="16">
        <v>27500000</v>
      </c>
      <c r="K1061" s="29" t="str">
        <f t="shared" si="19"/>
        <v>Бард</v>
      </c>
      <c r="L1061" s="29" t="s">
        <v>2232</v>
      </c>
    </row>
    <row r="1062" spans="1:12">
      <c r="A1062">
        <v>6646530</v>
      </c>
      <c r="B1062" t="s">
        <v>419</v>
      </c>
      <c r="C1062" t="s">
        <v>212</v>
      </c>
      <c r="D1062" t="s">
        <v>213</v>
      </c>
      <c r="E1062">
        <v>18521</v>
      </c>
      <c r="F1062" t="s">
        <v>49</v>
      </c>
      <c r="G1062" s="16">
        <v>100</v>
      </c>
      <c r="H1062" s="16">
        <v>5501000</v>
      </c>
      <c r="I1062" s="16">
        <v>5501000</v>
      </c>
      <c r="K1062" s="29" t="str">
        <f t="shared" si="19"/>
        <v>Бард</v>
      </c>
      <c r="L1062" s="29" t="s">
        <v>2232</v>
      </c>
    </row>
    <row r="1063" spans="1:12">
      <c r="A1063">
        <v>6646523</v>
      </c>
      <c r="B1063" t="s">
        <v>419</v>
      </c>
      <c r="C1063" t="s">
        <v>420</v>
      </c>
      <c r="D1063" t="s">
        <v>421</v>
      </c>
      <c r="E1063">
        <v>45433</v>
      </c>
      <c r="F1063" t="s">
        <v>64</v>
      </c>
      <c r="G1063" s="16">
        <v>10</v>
      </c>
      <c r="H1063" s="16">
        <v>4491200</v>
      </c>
      <c r="I1063" s="16">
        <v>4491200</v>
      </c>
      <c r="K1063" s="29" t="str">
        <f t="shared" si="19"/>
        <v>Спир</v>
      </c>
      <c r="L1063" s="29" t="s">
        <v>2232</v>
      </c>
    </row>
    <row r="1064" spans="1:12">
      <c r="A1064">
        <v>6644529</v>
      </c>
      <c r="B1064" t="s">
        <v>422</v>
      </c>
      <c r="C1064" t="s">
        <v>50</v>
      </c>
      <c r="D1064" t="s">
        <v>51</v>
      </c>
      <c r="E1064">
        <v>18521</v>
      </c>
      <c r="F1064" t="s">
        <v>49</v>
      </c>
      <c r="G1064" s="16">
        <v>500</v>
      </c>
      <c r="H1064" s="16">
        <v>5500000</v>
      </c>
      <c r="I1064" s="16">
        <v>27500000</v>
      </c>
      <c r="K1064" s="29" t="str">
        <f t="shared" si="19"/>
        <v>Бард</v>
      </c>
      <c r="L1064" s="29" t="s">
        <v>2232</v>
      </c>
    </row>
    <row r="1065" spans="1:12">
      <c r="A1065">
        <v>6644528</v>
      </c>
      <c r="B1065" t="s">
        <v>422</v>
      </c>
      <c r="C1065" t="s">
        <v>212</v>
      </c>
      <c r="D1065" t="s">
        <v>213</v>
      </c>
      <c r="E1065">
        <v>18521</v>
      </c>
      <c r="F1065" t="s">
        <v>49</v>
      </c>
      <c r="G1065" s="16">
        <v>100</v>
      </c>
      <c r="H1065" s="16">
        <v>5500001</v>
      </c>
      <c r="I1065" s="16">
        <v>5500001</v>
      </c>
      <c r="K1065" s="29" t="str">
        <f t="shared" si="19"/>
        <v>Бард</v>
      </c>
      <c r="L1065" s="29" t="s">
        <v>2232</v>
      </c>
    </row>
    <row r="1066" spans="1:12">
      <c r="A1066">
        <v>6643982</v>
      </c>
      <c r="B1066" t="s">
        <v>423</v>
      </c>
      <c r="C1066" t="s">
        <v>219</v>
      </c>
      <c r="D1066" t="s">
        <v>220</v>
      </c>
      <c r="E1066">
        <v>78261</v>
      </c>
      <c r="F1066" t="s">
        <v>266</v>
      </c>
      <c r="G1066" s="16">
        <v>1200</v>
      </c>
      <c r="H1066" s="16">
        <v>35560000</v>
      </c>
      <c r="I1066" s="16">
        <v>42672000</v>
      </c>
      <c r="K1066" s="29" t="str">
        <f t="shared" si="19"/>
        <v>Спир</v>
      </c>
      <c r="L1066" s="29" t="s">
        <v>2232</v>
      </c>
    </row>
    <row r="1067" spans="1:12">
      <c r="A1067">
        <v>6643256</v>
      </c>
      <c r="B1067" t="s">
        <v>423</v>
      </c>
      <c r="C1067" t="s">
        <v>270</v>
      </c>
      <c r="D1067" t="s">
        <v>271</v>
      </c>
      <c r="E1067">
        <v>78261</v>
      </c>
      <c r="F1067" t="s">
        <v>266</v>
      </c>
      <c r="G1067" s="16">
        <v>4400</v>
      </c>
      <c r="H1067" s="16">
        <v>35560000</v>
      </c>
      <c r="I1067" s="16">
        <v>156464000</v>
      </c>
      <c r="K1067" s="29" t="str">
        <f t="shared" si="19"/>
        <v>Спир</v>
      </c>
      <c r="L1067" s="29" t="s">
        <v>2232</v>
      </c>
    </row>
    <row r="1068" spans="1:12">
      <c r="A1068">
        <v>6643255</v>
      </c>
      <c r="B1068" t="s">
        <v>423</v>
      </c>
      <c r="C1068" t="s">
        <v>270</v>
      </c>
      <c r="D1068" t="s">
        <v>271</v>
      </c>
      <c r="E1068">
        <v>78261</v>
      </c>
      <c r="F1068" t="s">
        <v>266</v>
      </c>
      <c r="G1068" s="16">
        <v>4400</v>
      </c>
      <c r="H1068" s="16">
        <v>35560000</v>
      </c>
      <c r="I1068" s="16">
        <v>156464000</v>
      </c>
      <c r="K1068" s="29" t="str">
        <f t="shared" si="19"/>
        <v>Спир</v>
      </c>
      <c r="L1068" s="29" t="s">
        <v>2232</v>
      </c>
    </row>
    <row r="1069" spans="1:12">
      <c r="A1069">
        <v>6642560</v>
      </c>
      <c r="B1069" t="s">
        <v>423</v>
      </c>
      <c r="C1069" t="s">
        <v>50</v>
      </c>
      <c r="D1069" t="s">
        <v>51</v>
      </c>
      <c r="E1069">
        <v>18521</v>
      </c>
      <c r="F1069" t="s">
        <v>49</v>
      </c>
      <c r="G1069" s="16">
        <v>200</v>
      </c>
      <c r="H1069" s="16">
        <v>5500000</v>
      </c>
      <c r="I1069" s="16">
        <v>11000000</v>
      </c>
      <c r="K1069" s="29" t="str">
        <f t="shared" si="19"/>
        <v>Бард</v>
      </c>
      <c r="L1069" s="29" t="s">
        <v>2232</v>
      </c>
    </row>
    <row r="1070" spans="1:12">
      <c r="A1070">
        <v>6642559</v>
      </c>
      <c r="B1070" t="s">
        <v>423</v>
      </c>
      <c r="C1070" t="s">
        <v>47</v>
      </c>
      <c r="D1070" t="s">
        <v>48</v>
      </c>
      <c r="E1070">
        <v>18521</v>
      </c>
      <c r="F1070" t="s">
        <v>49</v>
      </c>
      <c r="G1070" s="16">
        <v>400</v>
      </c>
      <c r="H1070" s="16">
        <v>5500205</v>
      </c>
      <c r="I1070" s="16">
        <v>22000820</v>
      </c>
      <c r="K1070" s="29" t="str">
        <f t="shared" si="19"/>
        <v>Бард</v>
      </c>
      <c r="L1070" s="29" t="s">
        <v>2232</v>
      </c>
    </row>
    <row r="1071" spans="1:12">
      <c r="A1071">
        <v>6642536</v>
      </c>
      <c r="B1071" t="s">
        <v>423</v>
      </c>
      <c r="C1071" t="s">
        <v>82</v>
      </c>
      <c r="D1071" t="s">
        <v>83</v>
      </c>
      <c r="E1071">
        <v>45285</v>
      </c>
      <c r="F1071" t="s">
        <v>63</v>
      </c>
      <c r="G1071" s="16">
        <v>450</v>
      </c>
      <c r="H1071" s="16">
        <v>3556007</v>
      </c>
      <c r="I1071" s="16">
        <v>160020315</v>
      </c>
      <c r="K1071" s="29" t="str">
        <f t="shared" si="19"/>
        <v>Спир</v>
      </c>
      <c r="L1071" s="29" t="s">
        <v>2232</v>
      </c>
    </row>
    <row r="1072" spans="1:12">
      <c r="A1072">
        <v>6642535</v>
      </c>
      <c r="B1072" t="s">
        <v>423</v>
      </c>
      <c r="C1072" t="s">
        <v>111</v>
      </c>
      <c r="D1072" t="s">
        <v>112</v>
      </c>
      <c r="E1072">
        <v>45285</v>
      </c>
      <c r="F1072" t="s">
        <v>63</v>
      </c>
      <c r="G1072" s="16">
        <v>150</v>
      </c>
      <c r="H1072" s="16">
        <v>3556007</v>
      </c>
      <c r="I1072" s="16">
        <v>53340105</v>
      </c>
      <c r="K1072" s="29" t="str">
        <f t="shared" si="19"/>
        <v>Спир</v>
      </c>
      <c r="L1072" s="29" t="s">
        <v>499</v>
      </c>
    </row>
    <row r="1073" spans="1:12">
      <c r="A1073">
        <v>6642534</v>
      </c>
      <c r="B1073" t="s">
        <v>423</v>
      </c>
      <c r="C1073" t="s">
        <v>261</v>
      </c>
      <c r="D1073" t="s">
        <v>262</v>
      </c>
      <c r="E1073">
        <v>45285</v>
      </c>
      <c r="F1073" t="s">
        <v>63</v>
      </c>
      <c r="G1073" s="16">
        <v>100</v>
      </c>
      <c r="H1073" s="16">
        <v>3556007</v>
      </c>
      <c r="I1073" s="16">
        <v>35560070</v>
      </c>
      <c r="K1073" s="29" t="str">
        <f t="shared" si="19"/>
        <v>Спир</v>
      </c>
      <c r="L1073" s="29" t="s">
        <v>2232</v>
      </c>
    </row>
    <row r="1074" spans="1:12">
      <c r="A1074">
        <v>6642533</v>
      </c>
      <c r="B1074" t="s">
        <v>423</v>
      </c>
      <c r="C1074" t="s">
        <v>176</v>
      </c>
      <c r="D1074" t="s">
        <v>177</v>
      </c>
      <c r="E1074">
        <v>45285</v>
      </c>
      <c r="F1074" t="s">
        <v>63</v>
      </c>
      <c r="G1074" s="16">
        <v>3000</v>
      </c>
      <c r="H1074" s="16">
        <v>3557007</v>
      </c>
      <c r="I1074" s="16">
        <v>1067102100</v>
      </c>
      <c r="K1074" s="29" t="str">
        <f t="shared" si="19"/>
        <v>Спир</v>
      </c>
      <c r="L1074" s="29" t="s">
        <v>2232</v>
      </c>
    </row>
    <row r="1075" spans="1:12">
      <c r="A1075">
        <v>6641952</v>
      </c>
      <c r="B1075" t="s">
        <v>424</v>
      </c>
      <c r="C1075" t="s">
        <v>425</v>
      </c>
      <c r="D1075" t="s">
        <v>426</v>
      </c>
      <c r="E1075">
        <v>45285</v>
      </c>
      <c r="F1075" t="s">
        <v>63</v>
      </c>
      <c r="G1075" s="16">
        <v>3200</v>
      </c>
      <c r="H1075" s="16">
        <v>3556400</v>
      </c>
      <c r="I1075" s="16">
        <v>1138048000</v>
      </c>
      <c r="K1075" s="29" t="str">
        <f t="shared" si="19"/>
        <v>Спир</v>
      </c>
      <c r="L1075" s="29" t="s">
        <v>2232</v>
      </c>
    </row>
    <row r="1076" spans="1:12">
      <c r="A1076">
        <v>6641951</v>
      </c>
      <c r="B1076" t="s">
        <v>424</v>
      </c>
      <c r="C1076" t="s">
        <v>73</v>
      </c>
      <c r="D1076" t="s">
        <v>74</v>
      </c>
      <c r="E1076">
        <v>45285</v>
      </c>
      <c r="F1076" t="s">
        <v>63</v>
      </c>
      <c r="G1076" s="16">
        <v>100</v>
      </c>
      <c r="H1076" s="16">
        <v>3556500</v>
      </c>
      <c r="I1076" s="16">
        <v>35565000</v>
      </c>
      <c r="K1076" s="29" t="str">
        <f t="shared" si="19"/>
        <v>Спир</v>
      </c>
      <c r="L1076" s="29" t="s">
        <v>499</v>
      </c>
    </row>
    <row r="1077" spans="1:12">
      <c r="A1077">
        <v>6641025</v>
      </c>
      <c r="B1077" t="s">
        <v>424</v>
      </c>
      <c r="C1077" t="s">
        <v>50</v>
      </c>
      <c r="D1077" t="s">
        <v>51</v>
      </c>
      <c r="E1077">
        <v>18521</v>
      </c>
      <c r="F1077" t="s">
        <v>49</v>
      </c>
      <c r="G1077" s="16">
        <v>500</v>
      </c>
      <c r="H1077" s="16">
        <v>5500000</v>
      </c>
      <c r="I1077" s="16">
        <v>27500000</v>
      </c>
      <c r="K1077" s="29" t="str">
        <f t="shared" ref="K1077:K1091" si="20">LEFT(F1077,4)</f>
        <v>Бард</v>
      </c>
      <c r="L1077" s="29" t="s">
        <v>499</v>
      </c>
    </row>
    <row r="1078" spans="1:12">
      <c r="A1078">
        <v>6641024</v>
      </c>
      <c r="B1078" t="s">
        <v>424</v>
      </c>
      <c r="C1078" t="s">
        <v>134</v>
      </c>
      <c r="D1078" t="s">
        <v>59</v>
      </c>
      <c r="E1078">
        <v>18521</v>
      </c>
      <c r="F1078" t="s">
        <v>49</v>
      </c>
      <c r="G1078" s="16">
        <v>100</v>
      </c>
      <c r="H1078" s="16">
        <v>5500005</v>
      </c>
      <c r="I1078" s="16">
        <v>5500005</v>
      </c>
      <c r="K1078" s="29" t="str">
        <f t="shared" si="20"/>
        <v>Бард</v>
      </c>
      <c r="L1078" s="29" t="s">
        <v>2232</v>
      </c>
    </row>
    <row r="1079" spans="1:12">
      <c r="A1079">
        <v>6641011</v>
      </c>
      <c r="B1079" t="s">
        <v>424</v>
      </c>
      <c r="C1079" t="s">
        <v>139</v>
      </c>
      <c r="D1079" t="s">
        <v>140</v>
      </c>
      <c r="E1079">
        <v>45433</v>
      </c>
      <c r="F1079" t="s">
        <v>64</v>
      </c>
      <c r="G1079" s="16">
        <v>100</v>
      </c>
      <c r="H1079" s="16">
        <v>4492000</v>
      </c>
      <c r="I1079" s="16">
        <v>44920000</v>
      </c>
      <c r="K1079" s="29" t="str">
        <f t="shared" si="20"/>
        <v>Спир</v>
      </c>
      <c r="L1079" s="29" t="s">
        <v>2232</v>
      </c>
    </row>
    <row r="1080" spans="1:12">
      <c r="A1080">
        <v>6639462</v>
      </c>
      <c r="B1080" t="s">
        <v>427</v>
      </c>
      <c r="C1080" t="s">
        <v>50</v>
      </c>
      <c r="D1080" t="s">
        <v>51</v>
      </c>
      <c r="E1080">
        <v>18521</v>
      </c>
      <c r="F1080" t="s">
        <v>49</v>
      </c>
      <c r="G1080" s="16">
        <v>600</v>
      </c>
      <c r="H1080" s="16">
        <v>5500000</v>
      </c>
      <c r="I1080" s="16">
        <v>33000000</v>
      </c>
      <c r="K1080" s="29" t="str">
        <f t="shared" si="20"/>
        <v>Бард</v>
      </c>
      <c r="L1080" s="29" t="s">
        <v>2232</v>
      </c>
    </row>
    <row r="1081" spans="1:12">
      <c r="A1081">
        <v>6639451</v>
      </c>
      <c r="B1081" t="s">
        <v>427</v>
      </c>
      <c r="C1081" t="s">
        <v>223</v>
      </c>
      <c r="D1081" t="s">
        <v>224</v>
      </c>
      <c r="E1081">
        <v>45433</v>
      </c>
      <c r="F1081" t="s">
        <v>64</v>
      </c>
      <c r="G1081" s="16">
        <v>200</v>
      </c>
      <c r="H1081" s="16">
        <v>4491205</v>
      </c>
      <c r="I1081" s="16">
        <v>89824100</v>
      </c>
      <c r="K1081" s="29" t="str">
        <f t="shared" si="20"/>
        <v>Спир</v>
      </c>
      <c r="L1081" s="29" t="s">
        <v>2232</v>
      </c>
    </row>
    <row r="1082" spans="1:12">
      <c r="A1082">
        <v>6639441</v>
      </c>
      <c r="B1082" t="s">
        <v>427</v>
      </c>
      <c r="C1082" t="s">
        <v>89</v>
      </c>
      <c r="D1082" t="s">
        <v>90</v>
      </c>
      <c r="E1082">
        <v>45285</v>
      </c>
      <c r="F1082" t="s">
        <v>63</v>
      </c>
      <c r="G1082" s="16">
        <v>320</v>
      </c>
      <c r="H1082" s="16">
        <v>3556000</v>
      </c>
      <c r="I1082" s="16">
        <v>113792000</v>
      </c>
      <c r="K1082" s="29" t="str">
        <f t="shared" si="20"/>
        <v>Спир</v>
      </c>
      <c r="L1082" s="29" t="s">
        <v>2232</v>
      </c>
    </row>
    <row r="1083" spans="1:12">
      <c r="A1083">
        <v>6639440</v>
      </c>
      <c r="B1083" t="s">
        <v>427</v>
      </c>
      <c r="C1083" t="s">
        <v>95</v>
      </c>
      <c r="D1083" t="s">
        <v>96</v>
      </c>
      <c r="E1083">
        <v>45285</v>
      </c>
      <c r="F1083" t="s">
        <v>63</v>
      </c>
      <c r="G1083" s="16">
        <v>400</v>
      </c>
      <c r="H1083" s="16">
        <v>3556777</v>
      </c>
      <c r="I1083" s="16">
        <v>142271080</v>
      </c>
      <c r="K1083" s="29" t="str">
        <f t="shared" si="20"/>
        <v>Спир</v>
      </c>
      <c r="L1083" s="29" t="s">
        <v>2232</v>
      </c>
    </row>
    <row r="1084" spans="1:12">
      <c r="A1084">
        <v>6639439</v>
      </c>
      <c r="B1084" t="s">
        <v>427</v>
      </c>
      <c r="C1084" t="s">
        <v>123</v>
      </c>
      <c r="D1084" t="s">
        <v>124</v>
      </c>
      <c r="E1084">
        <v>45285</v>
      </c>
      <c r="F1084" t="s">
        <v>63</v>
      </c>
      <c r="G1084" s="16">
        <v>100</v>
      </c>
      <c r="H1084" s="16">
        <v>3560000</v>
      </c>
      <c r="I1084" s="16">
        <v>35600000</v>
      </c>
      <c r="K1084" s="29" t="str">
        <f t="shared" si="20"/>
        <v>Спир</v>
      </c>
      <c r="L1084" s="29" t="s">
        <v>499</v>
      </c>
    </row>
    <row r="1085" spans="1:12">
      <c r="A1085">
        <v>6639031</v>
      </c>
      <c r="B1085" t="s">
        <v>428</v>
      </c>
      <c r="C1085" t="s">
        <v>108</v>
      </c>
      <c r="D1085" t="s">
        <v>109</v>
      </c>
      <c r="E1085">
        <v>78262</v>
      </c>
      <c r="F1085" t="s">
        <v>272</v>
      </c>
      <c r="G1085" s="16">
        <v>3200</v>
      </c>
      <c r="H1085" s="16">
        <v>35890047</v>
      </c>
      <c r="I1085" s="16">
        <v>114848150.40000001</v>
      </c>
      <c r="K1085" s="29" t="str">
        <f t="shared" si="20"/>
        <v>Спир</v>
      </c>
      <c r="L1085" s="29" t="s">
        <v>2232</v>
      </c>
    </row>
    <row r="1086" spans="1:12">
      <c r="A1086">
        <v>6638879</v>
      </c>
      <c r="B1086" t="s">
        <v>428</v>
      </c>
      <c r="C1086" t="s">
        <v>303</v>
      </c>
      <c r="D1086" t="s">
        <v>310</v>
      </c>
      <c r="E1086">
        <v>45433</v>
      </c>
      <c r="F1086" t="s">
        <v>64</v>
      </c>
      <c r="G1086" s="16">
        <v>10</v>
      </c>
      <c r="H1086" s="16">
        <v>4491200</v>
      </c>
      <c r="I1086" s="16">
        <v>4491200</v>
      </c>
      <c r="K1086" s="29" t="str">
        <f t="shared" si="20"/>
        <v>Спир</v>
      </c>
      <c r="L1086" s="29" t="s">
        <v>2232</v>
      </c>
    </row>
    <row r="1087" spans="1:12">
      <c r="A1087">
        <v>6638878</v>
      </c>
      <c r="B1087" t="s">
        <v>428</v>
      </c>
      <c r="C1087" t="s">
        <v>202</v>
      </c>
      <c r="D1087" t="s">
        <v>203</v>
      </c>
      <c r="E1087">
        <v>45433</v>
      </c>
      <c r="F1087" t="s">
        <v>64</v>
      </c>
      <c r="G1087" s="16">
        <v>40</v>
      </c>
      <c r="H1087" s="16">
        <v>4491222</v>
      </c>
      <c r="I1087" s="16">
        <v>17964888</v>
      </c>
      <c r="K1087" s="29" t="str">
        <f t="shared" si="20"/>
        <v>Спир</v>
      </c>
      <c r="L1087" s="29" t="s">
        <v>499</v>
      </c>
    </row>
    <row r="1088" spans="1:12">
      <c r="A1088">
        <v>6637906</v>
      </c>
      <c r="B1088" t="s">
        <v>428</v>
      </c>
      <c r="C1088" t="s">
        <v>50</v>
      </c>
      <c r="D1088" t="s">
        <v>51</v>
      </c>
      <c r="E1088">
        <v>18521</v>
      </c>
      <c r="F1088" t="s">
        <v>49</v>
      </c>
      <c r="G1088" s="16">
        <v>500</v>
      </c>
      <c r="H1088" s="16">
        <v>5500000</v>
      </c>
      <c r="I1088" s="16">
        <v>27500000</v>
      </c>
      <c r="K1088" s="29" t="str">
        <f t="shared" si="20"/>
        <v>Бард</v>
      </c>
      <c r="L1088" s="29" t="s">
        <v>499</v>
      </c>
    </row>
    <row r="1089" spans="1:17">
      <c r="A1089">
        <v>6637905</v>
      </c>
      <c r="B1089" t="s">
        <v>428</v>
      </c>
      <c r="C1089" t="s">
        <v>267</v>
      </c>
      <c r="D1089" t="s">
        <v>268</v>
      </c>
      <c r="E1089">
        <v>18521</v>
      </c>
      <c r="F1089" t="s">
        <v>49</v>
      </c>
      <c r="G1089" s="16">
        <v>100</v>
      </c>
      <c r="H1089" s="16">
        <v>5505555</v>
      </c>
      <c r="I1089" s="16">
        <v>5505555</v>
      </c>
      <c r="K1089" s="29" t="str">
        <f t="shared" si="20"/>
        <v>Бард</v>
      </c>
      <c r="L1089" s="29" t="s">
        <v>499</v>
      </c>
    </row>
    <row r="1090" spans="1:17">
      <c r="A1090">
        <v>6637371</v>
      </c>
      <c r="B1090" t="s">
        <v>429</v>
      </c>
      <c r="C1090" t="s">
        <v>319</v>
      </c>
      <c r="D1090" t="s">
        <v>320</v>
      </c>
      <c r="E1090">
        <v>45433</v>
      </c>
      <c r="F1090" t="s">
        <v>64</v>
      </c>
      <c r="G1090" s="16">
        <v>160</v>
      </c>
      <c r="H1090" s="16">
        <v>4491200</v>
      </c>
      <c r="I1090" s="16">
        <v>71859200</v>
      </c>
      <c r="K1090" s="29" t="str">
        <f t="shared" si="20"/>
        <v>Спир</v>
      </c>
      <c r="L1090" s="29" t="s">
        <v>499</v>
      </c>
    </row>
    <row r="1091" spans="1:17">
      <c r="A1091">
        <v>6636409</v>
      </c>
      <c r="B1091" t="s">
        <v>429</v>
      </c>
      <c r="C1091" t="s">
        <v>204</v>
      </c>
      <c r="D1091" t="s">
        <v>205</v>
      </c>
      <c r="E1091">
        <v>45284</v>
      </c>
      <c r="F1091" t="s">
        <v>62</v>
      </c>
      <c r="G1091" s="16">
        <v>500</v>
      </c>
      <c r="H1091" s="16">
        <v>3589050</v>
      </c>
      <c r="I1091" s="16">
        <v>179452500</v>
      </c>
      <c r="K1091" s="29" t="str">
        <f t="shared" si="20"/>
        <v>Спир</v>
      </c>
      <c r="L1091" s="29" t="s">
        <v>2232</v>
      </c>
    </row>
    <row r="1092" spans="1:17">
      <c r="A1092"/>
      <c r="B1092"/>
      <c r="C1092"/>
      <c r="D1092"/>
      <c r="E1092"/>
      <c r="F1092"/>
      <c r="G1092" s="16"/>
      <c r="H1092" s="16"/>
      <c r="I1092" s="16"/>
      <c r="K1092" s="29" t="str">
        <f t="shared" ref="K1092" si="21">LEFT(F1092,4)</f>
        <v/>
      </c>
    </row>
    <row r="1093" spans="1:17">
      <c r="A1093"/>
      <c r="B1093" s="36"/>
      <c r="C1093"/>
      <c r="D1093" s="36"/>
      <c r="E1093" s="36"/>
      <c r="F1093" s="37"/>
      <c r="G1093" s="38"/>
      <c r="H1093" s="38"/>
      <c r="I1093" s="38">
        <f>SUM(I5:I1092)</f>
        <v>181632028803.30002</v>
      </c>
    </row>
    <row r="1094" spans="1:17">
      <c r="A1094"/>
      <c r="C1094"/>
    </row>
    <row r="1095" spans="1:17">
      <c r="A1095"/>
      <c r="C1095"/>
    </row>
    <row r="1096" spans="1:17">
      <c r="A1096"/>
      <c r="C1096"/>
    </row>
    <row r="1097" spans="1:17">
      <c r="A1097"/>
      <c r="C1097"/>
    </row>
    <row r="1098" spans="1:17">
      <c r="A1098"/>
      <c r="C1098"/>
    </row>
    <row r="1099" spans="1:17">
      <c r="A1099"/>
      <c r="C1099"/>
      <c r="Q1099" s="29" t="e">
        <f>#REF!*#REF!</f>
        <v>#REF!</v>
      </c>
    </row>
    <row r="1100" spans="1:17">
      <c r="A1100"/>
      <c r="C1100"/>
      <c r="F1100" s="32" t="s">
        <v>84</v>
      </c>
      <c r="G1100" s="30">
        <f>SUMIF($K$939:$K1092,$F1100,G$939:G1092)</f>
        <v>16300</v>
      </c>
      <c r="H1100" s="30">
        <f>I1100/G1100</f>
        <v>117430.01748466257</v>
      </c>
      <c r="I1100" s="30">
        <f>SUMIF($K$5:$K1092,$F1100,I$5:I1092)</f>
        <v>1914109285</v>
      </c>
      <c r="K1100" s="30">
        <f>COUNTIF(K$5:K$1092,F1100)</f>
        <v>91</v>
      </c>
    </row>
    <row r="1101" spans="1:17">
      <c r="A1101"/>
      <c r="C1101"/>
      <c r="F1101" s="32" t="s">
        <v>85</v>
      </c>
      <c r="G1101" s="30">
        <f>SUMIF($K$939:$K1093,$F1101,G$939:G1093)</f>
        <v>177310</v>
      </c>
      <c r="H1101" s="30">
        <f>I1101/G1101</f>
        <v>8965609.933237832</v>
      </c>
      <c r="I1101" s="30">
        <f>SUMIFS(I$5:$I1092,L$5:L$1092,"форв")*10+SUMIFS(I$939:$I1092,L$939:L$1092,"спот")</f>
        <v>1589692297262.4001</v>
      </c>
      <c r="K1101" s="30">
        <f>COUNTIF(K$5:K$1092,F1101)</f>
        <v>996</v>
      </c>
    </row>
    <row r="1102" spans="1:17">
      <c r="A1102"/>
      <c r="C1102"/>
      <c r="F1102" s="32"/>
      <c r="I1102" s="30">
        <f>SUM(I1100:I1101)</f>
        <v>1591606406547.4001</v>
      </c>
    </row>
    <row r="1103" spans="1:17">
      <c r="A1103"/>
      <c r="C1103"/>
      <c r="F1103" s="32"/>
    </row>
    <row r="1104" spans="1:17">
      <c r="A1104"/>
      <c r="C1104"/>
    </row>
    <row r="1105" spans="1:9">
      <c r="A1105"/>
      <c r="C1105"/>
    </row>
    <row r="1106" spans="1:9">
      <c r="A1106"/>
      <c r="C1106"/>
      <c r="F1106" s="32" t="s">
        <v>499</v>
      </c>
      <c r="G1106" s="30">
        <f>SUMIF($L$5:$L1092,$F1106,G$5:G1092)</f>
        <v>1247140</v>
      </c>
      <c r="H1106" s="30">
        <f>I1106/G1106</f>
        <v>125447.93763322484</v>
      </c>
      <c r="I1106" s="30">
        <f>SUMIF($L$5:$L1092,$F1106,I$5:I1092)</f>
        <v>156451140939.90002</v>
      </c>
    </row>
    <row r="1107" spans="1:9">
      <c r="A1107"/>
      <c r="C1107"/>
    </row>
    <row r="1108" spans="1:9">
      <c r="A1108"/>
      <c r="C1108"/>
    </row>
    <row r="1109" spans="1:9">
      <c r="A1109"/>
      <c r="C1109"/>
    </row>
    <row r="1110" spans="1:9">
      <c r="A1110"/>
      <c r="C1110"/>
    </row>
    <row r="1111" spans="1:9">
      <c r="A1111"/>
      <c r="C1111"/>
    </row>
    <row r="1112" spans="1:9">
      <c r="A1112"/>
      <c r="C1112"/>
    </row>
    <row r="1113" spans="1:9">
      <c r="A1113"/>
      <c r="C1113"/>
      <c r="I1113" s="30" t="s">
        <v>2233</v>
      </c>
    </row>
    <row r="1114" spans="1:9">
      <c r="A1114"/>
      <c r="C1114"/>
    </row>
    <row r="1115" spans="1:9">
      <c r="A1115"/>
      <c r="C1115"/>
    </row>
    <row r="1116" spans="1:9">
      <c r="A1116"/>
      <c r="C1116"/>
    </row>
    <row r="1117" spans="1:9">
      <c r="A1117"/>
      <c r="C1117"/>
    </row>
    <row r="1118" spans="1:9">
      <c r="A1118"/>
      <c r="C1118"/>
    </row>
    <row r="1119" spans="1:9">
      <c r="A1119"/>
      <c r="C1119"/>
    </row>
    <row r="1120" spans="1:9">
      <c r="A1120"/>
      <c r="C1120"/>
    </row>
    <row r="1121" spans="1:3">
      <c r="A1121"/>
      <c r="C1121"/>
    </row>
    <row r="1122" spans="1:3">
      <c r="A1122"/>
      <c r="C1122"/>
    </row>
    <row r="1123" spans="1:3">
      <c r="A1123"/>
      <c r="C1123"/>
    </row>
    <row r="1124" spans="1:3">
      <c r="A1124"/>
      <c r="C1124"/>
    </row>
    <row r="1125" spans="1:3">
      <c r="A1125"/>
      <c r="C1125"/>
    </row>
    <row r="1126" spans="1:3">
      <c r="A1126"/>
      <c r="C1126"/>
    </row>
    <row r="1127" spans="1:3">
      <c r="A1127"/>
      <c r="C1127"/>
    </row>
    <row r="1128" spans="1:3">
      <c r="A1128"/>
      <c r="C1128"/>
    </row>
    <row r="1129" spans="1:3">
      <c r="A1129"/>
      <c r="C1129"/>
    </row>
    <row r="1130" spans="1:3">
      <c r="A1130"/>
      <c r="C1130"/>
    </row>
    <row r="1131" spans="1:3">
      <c r="A1131"/>
      <c r="C1131"/>
    </row>
    <row r="1132" spans="1:3">
      <c r="A1132"/>
      <c r="C1132"/>
    </row>
    <row r="1133" spans="1:3">
      <c r="A1133"/>
      <c r="C1133"/>
    </row>
    <row r="1134" spans="1:3">
      <c r="A1134"/>
      <c r="C1134"/>
    </row>
    <row r="1135" spans="1:3">
      <c r="A1135"/>
      <c r="C1135"/>
    </row>
    <row r="1136" spans="1:3">
      <c r="A1136"/>
      <c r="C1136"/>
    </row>
    <row r="1137" spans="1:3">
      <c r="A1137"/>
      <c r="C1137"/>
    </row>
    <row r="1138" spans="1:3">
      <c r="A1138"/>
      <c r="C1138"/>
    </row>
    <row r="1139" spans="1:3">
      <c r="A1139"/>
      <c r="C1139"/>
    </row>
    <row r="1140" spans="1:3">
      <c r="A1140"/>
      <c r="C1140"/>
    </row>
    <row r="1141" spans="1:3">
      <c r="A1141"/>
      <c r="C1141"/>
    </row>
    <row r="1142" spans="1:3">
      <c r="A1142"/>
      <c r="C1142"/>
    </row>
    <row r="1143" spans="1:3">
      <c r="A1143"/>
      <c r="C1143"/>
    </row>
    <row r="1144" spans="1:3">
      <c r="A1144"/>
      <c r="C1144"/>
    </row>
    <row r="1145" spans="1:3">
      <c r="A1145"/>
      <c r="C1145"/>
    </row>
    <row r="1146" spans="1:3">
      <c r="A1146"/>
      <c r="C1146"/>
    </row>
    <row r="1147" spans="1:3">
      <c r="A1147"/>
      <c r="C1147"/>
    </row>
    <row r="1148" spans="1:3">
      <c r="A1148"/>
      <c r="C1148"/>
    </row>
    <row r="1149" spans="1:3">
      <c r="A1149"/>
      <c r="C1149"/>
    </row>
    <row r="1150" spans="1:3">
      <c r="A1150"/>
      <c r="C1150"/>
    </row>
    <row r="1151" spans="1:3">
      <c r="A1151"/>
      <c r="C1151"/>
    </row>
    <row r="1152" spans="1:3">
      <c r="A1152"/>
      <c r="C1152"/>
    </row>
    <row r="1153" spans="1:3">
      <c r="A1153"/>
      <c r="C1153"/>
    </row>
    <row r="1154" spans="1:3">
      <c r="A1154"/>
      <c r="C1154"/>
    </row>
    <row r="1155" spans="1:3">
      <c r="A1155"/>
      <c r="C1155"/>
    </row>
    <row r="1156" spans="1:3">
      <c r="A1156"/>
      <c r="C1156"/>
    </row>
    <row r="1157" spans="1:3">
      <c r="A1157"/>
      <c r="C1157"/>
    </row>
    <row r="1158" spans="1:3">
      <c r="A1158"/>
      <c r="C1158"/>
    </row>
    <row r="1159" spans="1:3">
      <c r="A1159"/>
      <c r="C1159"/>
    </row>
    <row r="1160" spans="1:3">
      <c r="A1160"/>
      <c r="C1160"/>
    </row>
    <row r="1161" spans="1:3">
      <c r="A1161"/>
      <c r="C1161"/>
    </row>
    <row r="1162" spans="1:3">
      <c r="A1162"/>
      <c r="C1162"/>
    </row>
    <row r="1163" spans="1:3">
      <c r="A1163"/>
      <c r="C1163"/>
    </row>
    <row r="1164" spans="1:3">
      <c r="A1164"/>
      <c r="C1164"/>
    </row>
    <row r="1165" spans="1:3">
      <c r="A1165"/>
      <c r="C1165"/>
    </row>
    <row r="1166" spans="1:3">
      <c r="A1166"/>
      <c r="C1166"/>
    </row>
    <row r="1167" spans="1:3">
      <c r="A1167"/>
      <c r="C1167"/>
    </row>
    <row r="1168" spans="1:3">
      <c r="A1168"/>
      <c r="C1168"/>
    </row>
    <row r="1169" spans="1:3">
      <c r="A1169"/>
      <c r="C1169"/>
    </row>
    <row r="1170" spans="1:3">
      <c r="A1170"/>
      <c r="C1170"/>
    </row>
    <row r="1171" spans="1:3">
      <c r="A1171"/>
      <c r="C1171"/>
    </row>
    <row r="1172" spans="1:3">
      <c r="A1172"/>
      <c r="C1172"/>
    </row>
    <row r="1173" spans="1:3">
      <c r="A1173"/>
      <c r="C1173"/>
    </row>
    <row r="1174" spans="1:3">
      <c r="A1174"/>
      <c r="C1174"/>
    </row>
    <row r="1175" spans="1:3">
      <c r="A1175"/>
      <c r="C1175"/>
    </row>
    <row r="1176" spans="1:3">
      <c r="A1176"/>
      <c r="C1176"/>
    </row>
    <row r="1177" spans="1:3">
      <c r="A1177"/>
      <c r="C1177"/>
    </row>
    <row r="1178" spans="1:3">
      <c r="A1178"/>
      <c r="C1178"/>
    </row>
    <row r="1179" spans="1:3">
      <c r="A1179"/>
      <c r="C1179"/>
    </row>
    <row r="1180" spans="1:3">
      <c r="A1180"/>
      <c r="C1180"/>
    </row>
    <row r="1181" spans="1:3">
      <c r="A1181"/>
      <c r="C1181"/>
    </row>
    <row r="1182" spans="1:3">
      <c r="A1182"/>
      <c r="C1182"/>
    </row>
    <row r="1183" spans="1:3">
      <c r="A1183"/>
      <c r="C1183"/>
    </row>
    <row r="1184" spans="1:3">
      <c r="A1184"/>
      <c r="C1184"/>
    </row>
    <row r="1185" spans="1:3">
      <c r="A1185"/>
      <c r="C1185"/>
    </row>
    <row r="1186" spans="1:3">
      <c r="A1186"/>
      <c r="C1186"/>
    </row>
    <row r="1187" spans="1:3">
      <c r="A1187"/>
      <c r="C1187"/>
    </row>
    <row r="1188" spans="1:3">
      <c r="A1188"/>
      <c r="C1188"/>
    </row>
    <row r="1189" spans="1:3">
      <c r="A1189"/>
      <c r="C1189"/>
    </row>
    <row r="1190" spans="1:3">
      <c r="A1190"/>
      <c r="C1190"/>
    </row>
    <row r="1191" spans="1:3">
      <c r="A1191"/>
      <c r="C1191"/>
    </row>
    <row r="1192" spans="1:3">
      <c r="A1192"/>
      <c r="C1192"/>
    </row>
    <row r="1193" spans="1:3">
      <c r="A1193"/>
      <c r="C1193"/>
    </row>
    <row r="1194" spans="1:3">
      <c r="A1194"/>
      <c r="C1194"/>
    </row>
    <row r="1195" spans="1:3">
      <c r="A1195"/>
      <c r="C1195"/>
    </row>
    <row r="1196" spans="1:3">
      <c r="A1196"/>
      <c r="C1196"/>
    </row>
    <row r="1197" spans="1:3">
      <c r="A1197"/>
      <c r="C1197"/>
    </row>
    <row r="1198" spans="1:3">
      <c r="A1198"/>
      <c r="C1198"/>
    </row>
    <row r="1199" spans="1:3">
      <c r="A1199"/>
      <c r="C1199"/>
    </row>
    <row r="1200" spans="1:3">
      <c r="A1200"/>
      <c r="C1200"/>
    </row>
    <row r="1201" spans="1:3">
      <c r="A1201"/>
      <c r="C1201"/>
    </row>
    <row r="1202" spans="1:3">
      <c r="A1202"/>
      <c r="C1202"/>
    </row>
    <row r="1203" spans="1:3">
      <c r="A1203"/>
      <c r="C1203"/>
    </row>
    <row r="1204" spans="1:3">
      <c r="A1204"/>
      <c r="C1204"/>
    </row>
    <row r="1205" spans="1:3">
      <c r="A1205"/>
      <c r="C1205"/>
    </row>
    <row r="1206" spans="1:3">
      <c r="A1206"/>
      <c r="C1206"/>
    </row>
    <row r="1207" spans="1:3">
      <c r="A1207"/>
      <c r="C1207"/>
    </row>
    <row r="1208" spans="1:3">
      <c r="A1208"/>
      <c r="C1208"/>
    </row>
    <row r="1209" spans="1:3">
      <c r="A1209"/>
      <c r="C1209"/>
    </row>
    <row r="1210" spans="1:3">
      <c r="A1210"/>
      <c r="C1210"/>
    </row>
    <row r="1211" spans="1:3">
      <c r="A1211"/>
      <c r="C1211"/>
    </row>
    <row r="1212" spans="1:3">
      <c r="A1212"/>
      <c r="C1212"/>
    </row>
    <row r="1213" spans="1:3">
      <c r="A1213"/>
      <c r="C1213"/>
    </row>
    <row r="1214" spans="1:3">
      <c r="A1214"/>
      <c r="C1214"/>
    </row>
    <row r="1215" spans="1:3">
      <c r="A1215"/>
      <c r="C1215"/>
    </row>
    <row r="1216" spans="1:3">
      <c r="A1216"/>
      <c r="C1216"/>
    </row>
    <row r="1217" spans="1:3">
      <c r="A1217"/>
      <c r="C1217"/>
    </row>
    <row r="1218" spans="1:3">
      <c r="A1218"/>
      <c r="C1218"/>
    </row>
    <row r="1219" spans="1:3">
      <c r="A1219"/>
      <c r="C1219"/>
    </row>
    <row r="1220" spans="1:3">
      <c r="A1220"/>
      <c r="C1220"/>
    </row>
    <row r="1221" spans="1:3">
      <c r="A1221"/>
      <c r="C1221"/>
    </row>
    <row r="1222" spans="1:3">
      <c r="A1222"/>
      <c r="C1222"/>
    </row>
    <row r="1223" spans="1:3">
      <c r="A1223"/>
      <c r="C1223"/>
    </row>
    <row r="1224" spans="1:3">
      <c r="A1224"/>
      <c r="C1224"/>
    </row>
    <row r="1225" spans="1:3">
      <c r="A1225"/>
      <c r="C1225"/>
    </row>
    <row r="1226" spans="1:3">
      <c r="A1226"/>
      <c r="C1226"/>
    </row>
    <row r="1227" spans="1:3">
      <c r="A1227"/>
      <c r="C1227"/>
    </row>
    <row r="1228" spans="1:3">
      <c r="A1228"/>
      <c r="C1228"/>
    </row>
    <row r="1229" spans="1:3">
      <c r="A1229"/>
      <c r="C1229"/>
    </row>
    <row r="1230" spans="1:3">
      <c r="A1230"/>
      <c r="C1230"/>
    </row>
    <row r="1231" spans="1:3">
      <c r="A1231"/>
      <c r="C1231"/>
    </row>
    <row r="1232" spans="1:3">
      <c r="A1232"/>
      <c r="C1232"/>
    </row>
    <row r="1233" spans="1:3">
      <c r="A1233"/>
      <c r="C1233"/>
    </row>
    <row r="1234" spans="1:3">
      <c r="A1234"/>
      <c r="C1234"/>
    </row>
    <row r="1235" spans="1:3">
      <c r="A1235"/>
      <c r="C1235"/>
    </row>
    <row r="1236" spans="1:3">
      <c r="A1236"/>
      <c r="C1236"/>
    </row>
    <row r="1237" spans="1:3">
      <c r="A1237"/>
      <c r="C1237"/>
    </row>
    <row r="1238" spans="1:3">
      <c r="A1238"/>
      <c r="C1238"/>
    </row>
    <row r="1239" spans="1:3">
      <c r="A1239"/>
      <c r="C1239"/>
    </row>
    <row r="1240" spans="1:3">
      <c r="A1240"/>
      <c r="C1240"/>
    </row>
    <row r="1241" spans="1:3">
      <c r="A1241"/>
      <c r="C1241"/>
    </row>
    <row r="1242" spans="1:3">
      <c r="A1242"/>
      <c r="C1242"/>
    </row>
    <row r="1243" spans="1:3">
      <c r="A1243"/>
      <c r="C1243"/>
    </row>
    <row r="1244" spans="1:3">
      <c r="A1244"/>
      <c r="C1244"/>
    </row>
    <row r="1245" spans="1:3">
      <c r="A1245"/>
      <c r="C1245"/>
    </row>
    <row r="1246" spans="1:3">
      <c r="A1246"/>
      <c r="C1246"/>
    </row>
    <row r="1247" spans="1:3">
      <c r="A1247"/>
      <c r="C1247"/>
    </row>
    <row r="1248" spans="1:3">
      <c r="A1248"/>
      <c r="C1248"/>
    </row>
    <row r="1249" spans="1:3">
      <c r="A1249"/>
      <c r="C1249"/>
    </row>
    <row r="1250" spans="1:3">
      <c r="A1250"/>
      <c r="C1250"/>
    </row>
    <row r="1251" spans="1:3">
      <c r="A1251"/>
      <c r="C1251"/>
    </row>
    <row r="1252" spans="1:3">
      <c r="A1252"/>
      <c r="C1252"/>
    </row>
    <row r="1253" spans="1:3">
      <c r="A1253"/>
      <c r="C1253"/>
    </row>
    <row r="1254" spans="1:3">
      <c r="A1254"/>
      <c r="C1254"/>
    </row>
    <row r="1255" spans="1:3">
      <c r="A1255"/>
      <c r="C1255"/>
    </row>
    <row r="1256" spans="1:3">
      <c r="A1256"/>
      <c r="C1256"/>
    </row>
    <row r="1257" spans="1:3">
      <c r="A1257"/>
      <c r="C1257"/>
    </row>
    <row r="1258" spans="1:3">
      <c r="A1258"/>
      <c r="C1258"/>
    </row>
    <row r="1259" spans="1:3">
      <c r="A1259"/>
      <c r="C1259"/>
    </row>
    <row r="1260" spans="1:3">
      <c r="A1260"/>
      <c r="C1260"/>
    </row>
    <row r="1261" spans="1:3">
      <c r="A1261"/>
      <c r="C1261"/>
    </row>
    <row r="1262" spans="1:3">
      <c r="A1262"/>
      <c r="C1262"/>
    </row>
    <row r="1263" spans="1:3">
      <c r="A1263"/>
      <c r="C1263"/>
    </row>
    <row r="1264" spans="1:3">
      <c r="A1264"/>
      <c r="C1264"/>
    </row>
    <row r="1265" spans="1:3">
      <c r="A1265"/>
      <c r="C1265"/>
    </row>
    <row r="1266" spans="1:3">
      <c r="A1266"/>
      <c r="C1266"/>
    </row>
    <row r="1267" spans="1:3">
      <c r="A1267"/>
      <c r="C1267"/>
    </row>
    <row r="1268" spans="1:3">
      <c r="A1268"/>
      <c r="C1268"/>
    </row>
    <row r="1269" spans="1:3">
      <c r="A1269"/>
      <c r="C1269"/>
    </row>
    <row r="1270" spans="1:3">
      <c r="A1270"/>
      <c r="C1270"/>
    </row>
    <row r="1271" spans="1:3">
      <c r="A1271"/>
      <c r="C1271"/>
    </row>
    <row r="1272" spans="1:3">
      <c r="A1272"/>
      <c r="C1272"/>
    </row>
    <row r="1273" spans="1:3">
      <c r="A1273"/>
      <c r="C1273"/>
    </row>
    <row r="1274" spans="1:3">
      <c r="A1274"/>
      <c r="C1274"/>
    </row>
    <row r="1275" spans="1:3">
      <c r="A1275"/>
      <c r="C1275"/>
    </row>
    <row r="1276" spans="1:3">
      <c r="A1276"/>
      <c r="C1276"/>
    </row>
    <row r="1277" spans="1:3">
      <c r="A1277"/>
      <c r="C1277"/>
    </row>
    <row r="1278" spans="1:3">
      <c r="A1278"/>
      <c r="C1278"/>
    </row>
    <row r="1279" spans="1:3">
      <c r="A1279"/>
      <c r="C1279"/>
    </row>
    <row r="1280" spans="1:3">
      <c r="A1280"/>
      <c r="C1280"/>
    </row>
    <row r="1281" spans="1:3">
      <c r="A1281"/>
      <c r="C1281"/>
    </row>
    <row r="1282" spans="1:3">
      <c r="A1282"/>
      <c r="C1282"/>
    </row>
    <row r="1283" spans="1:3">
      <c r="A1283"/>
      <c r="C1283"/>
    </row>
    <row r="1284" spans="1:3">
      <c r="A1284"/>
      <c r="C1284"/>
    </row>
    <row r="1285" spans="1:3">
      <c r="A1285"/>
      <c r="C1285"/>
    </row>
    <row r="1286" spans="1:3">
      <c r="A1286"/>
      <c r="C1286"/>
    </row>
    <row r="1287" spans="1:3">
      <c r="A1287"/>
      <c r="C1287"/>
    </row>
    <row r="1288" spans="1:3">
      <c r="A1288"/>
      <c r="C1288"/>
    </row>
    <row r="1289" spans="1:3">
      <c r="A1289"/>
      <c r="C1289"/>
    </row>
    <row r="1290" spans="1:3">
      <c r="A1290"/>
      <c r="C1290"/>
    </row>
    <row r="1291" spans="1:3">
      <c r="A1291"/>
      <c r="C1291"/>
    </row>
    <row r="1292" spans="1:3">
      <c r="A1292"/>
      <c r="C1292"/>
    </row>
    <row r="1293" spans="1:3">
      <c r="A1293"/>
      <c r="C1293"/>
    </row>
    <row r="1294" spans="1:3">
      <c r="A1294"/>
      <c r="C1294"/>
    </row>
    <row r="1295" spans="1:3">
      <c r="A1295"/>
      <c r="C1295"/>
    </row>
    <row r="1296" spans="1:3">
      <c r="A1296"/>
      <c r="C1296"/>
    </row>
    <row r="1297" spans="1:3">
      <c r="A1297"/>
      <c r="C1297"/>
    </row>
    <row r="1298" spans="1:3">
      <c r="A1298"/>
      <c r="C1298"/>
    </row>
    <row r="1299" spans="1:3">
      <c r="A1299"/>
      <c r="C1299"/>
    </row>
    <row r="1300" spans="1:3">
      <c r="A1300"/>
      <c r="C1300"/>
    </row>
    <row r="1301" spans="1:3">
      <c r="A1301"/>
      <c r="C1301"/>
    </row>
    <row r="1302" spans="1:3">
      <c r="A1302"/>
      <c r="C1302"/>
    </row>
    <row r="1303" spans="1:3">
      <c r="A1303"/>
      <c r="C1303"/>
    </row>
    <row r="1304" spans="1:3">
      <c r="A1304"/>
      <c r="C1304"/>
    </row>
    <row r="1305" spans="1:3">
      <c r="A1305"/>
      <c r="C1305"/>
    </row>
    <row r="1306" spans="1:3">
      <c r="A1306"/>
      <c r="C1306"/>
    </row>
    <row r="1307" spans="1:3">
      <c r="A1307"/>
      <c r="C1307"/>
    </row>
    <row r="1308" spans="1:3">
      <c r="A1308"/>
      <c r="C1308"/>
    </row>
    <row r="1309" spans="1:3">
      <c r="A1309"/>
      <c r="C1309"/>
    </row>
    <row r="1310" spans="1:3">
      <c r="A1310"/>
      <c r="C1310"/>
    </row>
    <row r="1311" spans="1:3">
      <c r="A1311"/>
      <c r="C1311"/>
    </row>
    <row r="1312" spans="1:3">
      <c r="A1312"/>
      <c r="C1312"/>
    </row>
    <row r="1313" spans="1:3">
      <c r="A1313"/>
      <c r="C1313"/>
    </row>
    <row r="1314" spans="1:3">
      <c r="A1314"/>
      <c r="C1314"/>
    </row>
    <row r="1315" spans="1:3">
      <c r="A1315"/>
      <c r="C1315"/>
    </row>
    <row r="1316" spans="1:3">
      <c r="A1316"/>
      <c r="C1316"/>
    </row>
    <row r="1317" spans="1:3">
      <c r="A1317"/>
      <c r="C1317"/>
    </row>
    <row r="1318" spans="1:3">
      <c r="A1318"/>
      <c r="C1318"/>
    </row>
    <row r="1319" spans="1:3">
      <c r="A1319"/>
      <c r="C1319"/>
    </row>
    <row r="1320" spans="1:3">
      <c r="A1320"/>
      <c r="C1320"/>
    </row>
    <row r="1321" spans="1:3">
      <c r="A1321"/>
      <c r="C1321"/>
    </row>
    <row r="1322" spans="1:3">
      <c r="A1322"/>
      <c r="C1322"/>
    </row>
    <row r="1323" spans="1:3">
      <c r="A1323"/>
      <c r="C1323"/>
    </row>
    <row r="1324" spans="1:3">
      <c r="A1324"/>
      <c r="C1324"/>
    </row>
    <row r="1325" spans="1:3">
      <c r="A1325"/>
      <c r="C1325"/>
    </row>
    <row r="1326" spans="1:3">
      <c r="A1326"/>
      <c r="C1326"/>
    </row>
    <row r="1327" spans="1:3">
      <c r="A1327"/>
      <c r="C1327"/>
    </row>
    <row r="1328" spans="1:3">
      <c r="A1328"/>
      <c r="C1328"/>
    </row>
    <row r="1329" spans="1:3">
      <c r="A1329"/>
      <c r="C1329"/>
    </row>
    <row r="1330" spans="1:3">
      <c r="A1330"/>
      <c r="C1330"/>
    </row>
    <row r="1331" spans="1:3">
      <c r="A1331"/>
      <c r="C1331"/>
    </row>
    <row r="1332" spans="1:3">
      <c r="A1332"/>
      <c r="C1332"/>
    </row>
    <row r="1333" spans="1:3">
      <c r="A1333"/>
      <c r="C1333"/>
    </row>
    <row r="1334" spans="1:3">
      <c r="A1334"/>
      <c r="C1334"/>
    </row>
    <row r="1335" spans="1:3">
      <c r="A1335"/>
      <c r="C1335"/>
    </row>
    <row r="1336" spans="1:3">
      <c r="A1336"/>
      <c r="C1336"/>
    </row>
    <row r="1337" spans="1:3">
      <c r="A1337"/>
      <c r="C1337"/>
    </row>
    <row r="1338" spans="1:3">
      <c r="A1338"/>
      <c r="C1338"/>
    </row>
    <row r="1339" spans="1:3">
      <c r="A1339"/>
      <c r="C1339"/>
    </row>
    <row r="1340" spans="1:3">
      <c r="A1340"/>
      <c r="C1340"/>
    </row>
    <row r="1341" spans="1:3">
      <c r="A1341"/>
      <c r="C1341"/>
    </row>
    <row r="1342" spans="1:3">
      <c r="A1342"/>
      <c r="C1342"/>
    </row>
    <row r="1343" spans="1:3">
      <c r="A1343"/>
      <c r="C1343"/>
    </row>
    <row r="1344" spans="1:3">
      <c r="A1344"/>
      <c r="C1344"/>
    </row>
    <row r="1345" spans="1:3">
      <c r="A1345"/>
      <c r="C1345"/>
    </row>
    <row r="1346" spans="1:3">
      <c r="A1346"/>
      <c r="C1346"/>
    </row>
    <row r="1347" spans="1:3">
      <c r="A1347"/>
      <c r="C1347"/>
    </row>
    <row r="1348" spans="1:3">
      <c r="A1348"/>
      <c r="C1348"/>
    </row>
    <row r="1349" spans="1:3">
      <c r="A1349"/>
      <c r="C1349"/>
    </row>
    <row r="1350" spans="1:3">
      <c r="A1350"/>
      <c r="C1350"/>
    </row>
    <row r="1351" spans="1:3">
      <c r="A1351"/>
      <c r="C1351"/>
    </row>
    <row r="1352" spans="1:3">
      <c r="A1352"/>
      <c r="C1352"/>
    </row>
    <row r="1353" spans="1:3">
      <c r="A1353"/>
      <c r="C1353"/>
    </row>
    <row r="1354" spans="1:3">
      <c r="A1354"/>
      <c r="C1354"/>
    </row>
    <row r="1355" spans="1:3">
      <c r="A1355"/>
      <c r="C1355"/>
    </row>
    <row r="1356" spans="1:3">
      <c r="A1356"/>
      <c r="C1356"/>
    </row>
    <row r="1357" spans="1:3">
      <c r="A1357"/>
      <c r="C1357"/>
    </row>
    <row r="1358" spans="1:3">
      <c r="A1358"/>
      <c r="C1358"/>
    </row>
    <row r="1359" spans="1:3">
      <c r="A1359"/>
      <c r="C1359"/>
    </row>
    <row r="1360" spans="1:3">
      <c r="A1360"/>
      <c r="C1360"/>
    </row>
    <row r="1361" spans="1:3">
      <c r="A1361"/>
      <c r="C1361"/>
    </row>
    <row r="1362" spans="1:3">
      <c r="A1362"/>
      <c r="C1362"/>
    </row>
    <row r="1363" spans="1:3">
      <c r="A1363"/>
      <c r="C1363"/>
    </row>
    <row r="1364" spans="1:3">
      <c r="A1364"/>
      <c r="C1364"/>
    </row>
    <row r="1365" spans="1:3">
      <c r="A1365"/>
      <c r="C1365"/>
    </row>
    <row r="1366" spans="1:3">
      <c r="A1366"/>
      <c r="C1366"/>
    </row>
    <row r="1367" spans="1:3">
      <c r="A1367"/>
      <c r="C1367"/>
    </row>
    <row r="1368" spans="1:3">
      <c r="A1368"/>
      <c r="C1368"/>
    </row>
    <row r="1369" spans="1:3">
      <c r="A1369"/>
      <c r="C1369"/>
    </row>
    <row r="1370" spans="1:3">
      <c r="A1370"/>
      <c r="C1370"/>
    </row>
    <row r="1371" spans="1:3">
      <c r="A1371"/>
      <c r="C1371"/>
    </row>
    <row r="1372" spans="1:3">
      <c r="A1372"/>
      <c r="C1372"/>
    </row>
    <row r="1373" spans="1:3">
      <c r="A1373"/>
      <c r="C1373"/>
    </row>
    <row r="1374" spans="1:3">
      <c r="A1374"/>
      <c r="C1374"/>
    </row>
    <row r="1375" spans="1:3">
      <c r="A1375"/>
      <c r="C1375"/>
    </row>
    <row r="1376" spans="1:3">
      <c r="A1376"/>
      <c r="C1376"/>
    </row>
    <row r="1377" spans="1:3">
      <c r="A1377"/>
      <c r="C1377"/>
    </row>
    <row r="1378" spans="1:3">
      <c r="A1378"/>
      <c r="C1378"/>
    </row>
    <row r="1379" spans="1:3">
      <c r="A1379"/>
      <c r="C1379"/>
    </row>
    <row r="1380" spans="1:3">
      <c r="A1380"/>
      <c r="C1380"/>
    </row>
    <row r="1381" spans="1:3">
      <c r="A1381"/>
      <c r="C1381"/>
    </row>
    <row r="1382" spans="1:3">
      <c r="A1382"/>
      <c r="C1382"/>
    </row>
    <row r="1383" spans="1:3">
      <c r="A1383"/>
      <c r="C1383"/>
    </row>
    <row r="1384" spans="1:3">
      <c r="A1384"/>
      <c r="C1384"/>
    </row>
    <row r="1385" spans="1:3">
      <c r="A1385"/>
      <c r="C1385"/>
    </row>
    <row r="1386" spans="1:3">
      <c r="A1386"/>
      <c r="C1386"/>
    </row>
    <row r="1387" spans="1:3">
      <c r="A1387"/>
      <c r="C1387"/>
    </row>
    <row r="1388" spans="1:3">
      <c r="A1388"/>
      <c r="C1388"/>
    </row>
    <row r="1389" spans="1:3">
      <c r="A1389"/>
      <c r="C1389"/>
    </row>
    <row r="1390" spans="1:3">
      <c r="A1390"/>
      <c r="C1390"/>
    </row>
    <row r="1391" spans="1:3">
      <c r="A1391"/>
      <c r="C1391"/>
    </row>
    <row r="1392" spans="1:3">
      <c r="A1392"/>
      <c r="C1392"/>
    </row>
    <row r="1393" spans="1:3">
      <c r="A1393"/>
      <c r="C1393"/>
    </row>
    <row r="1394" spans="1:3">
      <c r="A1394"/>
      <c r="C1394"/>
    </row>
    <row r="1395" spans="1:3">
      <c r="A1395"/>
      <c r="C1395"/>
    </row>
    <row r="1396" spans="1:3">
      <c r="A1396"/>
      <c r="C1396"/>
    </row>
    <row r="1397" spans="1:3">
      <c r="A1397"/>
      <c r="C1397"/>
    </row>
    <row r="1398" spans="1:3">
      <c r="A1398"/>
      <c r="C1398"/>
    </row>
    <row r="1399" spans="1:3">
      <c r="A1399"/>
      <c r="C1399"/>
    </row>
    <row r="1400" spans="1:3">
      <c r="A1400"/>
      <c r="C1400"/>
    </row>
    <row r="1401" spans="1:3">
      <c r="A1401"/>
      <c r="C1401"/>
    </row>
    <row r="1402" spans="1:3">
      <c r="A1402"/>
      <c r="C1402"/>
    </row>
    <row r="1403" spans="1:3">
      <c r="A1403"/>
      <c r="C1403"/>
    </row>
    <row r="1404" spans="1:3">
      <c r="A1404"/>
      <c r="C1404"/>
    </row>
    <row r="1405" spans="1:3">
      <c r="A1405"/>
      <c r="C1405"/>
    </row>
    <row r="1406" spans="1:3">
      <c r="A1406"/>
      <c r="C1406"/>
    </row>
    <row r="1407" spans="1:3">
      <c r="A1407"/>
      <c r="C1407"/>
    </row>
    <row r="1408" spans="1:3">
      <c r="A1408"/>
      <c r="C1408"/>
    </row>
    <row r="1409" spans="1:3">
      <c r="A1409"/>
      <c r="C1409"/>
    </row>
    <row r="1410" spans="1:3">
      <c r="A1410"/>
      <c r="C1410"/>
    </row>
    <row r="1411" spans="1:3">
      <c r="A1411"/>
      <c r="C1411"/>
    </row>
    <row r="1412" spans="1:3">
      <c r="A1412"/>
      <c r="C1412"/>
    </row>
    <row r="1413" spans="1:3">
      <c r="A1413"/>
      <c r="C1413"/>
    </row>
    <row r="1414" spans="1:3">
      <c r="A1414"/>
      <c r="C1414"/>
    </row>
    <row r="1415" spans="1:3">
      <c r="A1415"/>
      <c r="C1415"/>
    </row>
    <row r="1416" spans="1:3">
      <c r="A1416"/>
      <c r="C1416"/>
    </row>
    <row r="1417" spans="1:3">
      <c r="A1417"/>
      <c r="C1417"/>
    </row>
    <row r="1418" spans="1:3">
      <c r="A1418"/>
      <c r="C1418"/>
    </row>
    <row r="1419" spans="1:3">
      <c r="A1419"/>
      <c r="C1419"/>
    </row>
    <row r="1420" spans="1:3">
      <c r="A1420"/>
      <c r="C1420"/>
    </row>
    <row r="1421" spans="1:3">
      <c r="A1421"/>
      <c r="C1421"/>
    </row>
    <row r="1422" spans="1:3">
      <c r="A1422"/>
      <c r="C1422"/>
    </row>
    <row r="1423" spans="1:3">
      <c r="A1423"/>
      <c r="C1423"/>
    </row>
    <row r="1424" spans="1:3">
      <c r="A1424"/>
      <c r="C1424"/>
    </row>
    <row r="1425" spans="1:3">
      <c r="A1425"/>
      <c r="C1425"/>
    </row>
    <row r="1426" spans="1:3">
      <c r="A1426"/>
      <c r="C1426"/>
    </row>
    <row r="1427" spans="1:3">
      <c r="A1427"/>
      <c r="C1427"/>
    </row>
    <row r="1428" spans="1:3">
      <c r="A1428"/>
      <c r="C1428"/>
    </row>
    <row r="1429" spans="1:3">
      <c r="A1429"/>
      <c r="C1429"/>
    </row>
    <row r="1430" spans="1:3">
      <c r="A1430"/>
      <c r="C1430"/>
    </row>
    <row r="1431" spans="1:3">
      <c r="A1431"/>
      <c r="C1431"/>
    </row>
    <row r="1432" spans="1:3">
      <c r="A1432"/>
      <c r="C1432"/>
    </row>
    <row r="1433" spans="1:3">
      <c r="A1433"/>
      <c r="C1433"/>
    </row>
    <row r="1434" spans="1:3">
      <c r="A1434"/>
      <c r="C1434"/>
    </row>
    <row r="1435" spans="1:3">
      <c r="A1435"/>
      <c r="C1435"/>
    </row>
    <row r="1436" spans="1:3">
      <c r="A1436"/>
      <c r="C1436"/>
    </row>
    <row r="1437" spans="1:3">
      <c r="A1437"/>
      <c r="C1437"/>
    </row>
    <row r="1438" spans="1:3">
      <c r="A1438"/>
      <c r="C1438"/>
    </row>
    <row r="1439" spans="1:3">
      <c r="A1439"/>
      <c r="C1439"/>
    </row>
    <row r="1440" spans="1:3">
      <c r="A1440"/>
      <c r="C1440"/>
    </row>
    <row r="1441" spans="1:3">
      <c r="A1441"/>
      <c r="C1441"/>
    </row>
    <row r="1442" spans="1:3">
      <c r="A1442"/>
      <c r="C1442"/>
    </row>
    <row r="1443" spans="1:3">
      <c r="A1443"/>
      <c r="C1443"/>
    </row>
    <row r="1444" spans="1:3">
      <c r="A1444"/>
      <c r="C1444"/>
    </row>
    <row r="1445" spans="1:3">
      <c r="A1445"/>
      <c r="C1445"/>
    </row>
    <row r="1446" spans="1:3">
      <c r="A1446"/>
      <c r="C1446"/>
    </row>
    <row r="1447" spans="1:3">
      <c r="A1447"/>
      <c r="C1447"/>
    </row>
    <row r="1448" spans="1:3">
      <c r="A1448"/>
      <c r="C1448"/>
    </row>
    <row r="1449" spans="1:3">
      <c r="A1449"/>
      <c r="C1449"/>
    </row>
    <row r="1450" spans="1:3">
      <c r="A1450"/>
      <c r="C1450"/>
    </row>
    <row r="1451" spans="1:3">
      <c r="A1451"/>
      <c r="C1451"/>
    </row>
    <row r="1452" spans="1:3">
      <c r="A1452"/>
      <c r="C1452"/>
    </row>
    <row r="1453" spans="1:3">
      <c r="A1453"/>
      <c r="C1453"/>
    </row>
    <row r="1454" spans="1:3">
      <c r="A1454"/>
      <c r="C1454"/>
    </row>
    <row r="1455" spans="1:3">
      <c r="A1455"/>
      <c r="C1455"/>
    </row>
    <row r="1456" spans="1:3">
      <c r="A1456"/>
      <c r="C1456"/>
    </row>
    <row r="1457" spans="1:3">
      <c r="A1457"/>
      <c r="C1457"/>
    </row>
    <row r="1458" spans="1:3">
      <c r="A1458"/>
      <c r="C1458"/>
    </row>
    <row r="1459" spans="1:3">
      <c r="A1459"/>
      <c r="C1459"/>
    </row>
    <row r="1460" spans="1:3">
      <c r="A1460"/>
      <c r="C1460"/>
    </row>
    <row r="1461" spans="1:3">
      <c r="A1461"/>
      <c r="C1461"/>
    </row>
    <row r="1462" spans="1:3">
      <c r="A1462"/>
      <c r="C1462"/>
    </row>
    <row r="1463" spans="1:3">
      <c r="A1463"/>
      <c r="C1463"/>
    </row>
    <row r="1464" spans="1:3">
      <c r="A1464"/>
      <c r="C1464"/>
    </row>
    <row r="1465" spans="1:3">
      <c r="A1465"/>
      <c r="C1465"/>
    </row>
    <row r="1466" spans="1:3">
      <c r="A1466"/>
      <c r="C1466"/>
    </row>
    <row r="1467" spans="1:3">
      <c r="A1467"/>
      <c r="C1467"/>
    </row>
    <row r="1468" spans="1:3">
      <c r="A1468"/>
      <c r="C1468"/>
    </row>
    <row r="1469" spans="1:3">
      <c r="A1469"/>
      <c r="C1469"/>
    </row>
    <row r="1470" spans="1:3">
      <c r="A1470"/>
      <c r="C1470"/>
    </row>
    <row r="1471" spans="1:3">
      <c r="A1471"/>
      <c r="C1471"/>
    </row>
    <row r="1472" spans="1:3">
      <c r="A1472"/>
      <c r="C1472"/>
    </row>
    <row r="1473" spans="1:3">
      <c r="A1473"/>
      <c r="C1473"/>
    </row>
    <row r="1474" spans="1:3">
      <c r="A1474"/>
      <c r="C1474"/>
    </row>
    <row r="1475" spans="1:3">
      <c r="A1475"/>
      <c r="C1475"/>
    </row>
    <row r="1476" spans="1:3">
      <c r="A1476"/>
      <c r="C1476"/>
    </row>
    <row r="1477" spans="1:3">
      <c r="A1477"/>
      <c r="C1477"/>
    </row>
    <row r="1478" spans="1:3">
      <c r="A1478"/>
      <c r="C1478"/>
    </row>
    <row r="1479" spans="1:3">
      <c r="A1479"/>
      <c r="C1479"/>
    </row>
    <row r="1480" spans="1:3">
      <c r="A1480"/>
      <c r="C1480"/>
    </row>
    <row r="1481" spans="1:3">
      <c r="A1481"/>
      <c r="C1481"/>
    </row>
    <row r="1482" spans="1:3">
      <c r="A1482"/>
      <c r="C1482"/>
    </row>
    <row r="1483" spans="1:3">
      <c r="A1483"/>
      <c r="C1483"/>
    </row>
    <row r="1484" spans="1:3">
      <c r="A1484"/>
      <c r="C1484"/>
    </row>
    <row r="1485" spans="1:3">
      <c r="A1485"/>
      <c r="C1485"/>
    </row>
    <row r="1486" spans="1:3">
      <c r="A1486"/>
      <c r="C1486"/>
    </row>
    <row r="1487" spans="1:3">
      <c r="A1487"/>
      <c r="C1487"/>
    </row>
    <row r="1488" spans="1:3">
      <c r="A1488"/>
      <c r="C1488"/>
    </row>
    <row r="1489" spans="1:3">
      <c r="A1489"/>
      <c r="C1489"/>
    </row>
    <row r="1490" spans="1:3">
      <c r="A1490"/>
      <c r="C1490"/>
    </row>
    <row r="1491" spans="1:3">
      <c r="A1491"/>
      <c r="C1491"/>
    </row>
    <row r="1492" spans="1:3">
      <c r="A1492"/>
      <c r="C1492"/>
    </row>
    <row r="1493" spans="1:3">
      <c r="A1493"/>
      <c r="C1493"/>
    </row>
    <row r="1494" spans="1:3">
      <c r="A1494"/>
      <c r="C1494"/>
    </row>
    <row r="1495" spans="1:3">
      <c r="A1495"/>
      <c r="C1495"/>
    </row>
    <row r="1496" spans="1:3">
      <c r="A1496"/>
      <c r="C1496"/>
    </row>
    <row r="1497" spans="1:3">
      <c r="A1497"/>
      <c r="C1497"/>
    </row>
    <row r="1498" spans="1:3">
      <c r="A1498"/>
      <c r="C1498"/>
    </row>
    <row r="1499" spans="1:3">
      <c r="A1499"/>
      <c r="C1499"/>
    </row>
    <row r="1500" spans="1:3">
      <c r="A1500"/>
      <c r="C1500"/>
    </row>
    <row r="1501" spans="1:3">
      <c r="A1501"/>
      <c r="C1501"/>
    </row>
    <row r="1502" spans="1:3">
      <c r="A1502"/>
      <c r="C1502"/>
    </row>
    <row r="1503" spans="1:3">
      <c r="A1503"/>
      <c r="C1503"/>
    </row>
    <row r="1504" spans="1:3">
      <c r="A1504"/>
      <c r="C1504"/>
    </row>
    <row r="1505" spans="1:3">
      <c r="A1505"/>
      <c r="C1505"/>
    </row>
    <row r="1506" spans="1:3">
      <c r="A1506"/>
      <c r="C1506"/>
    </row>
    <row r="1507" spans="1:3">
      <c r="A1507"/>
      <c r="C1507"/>
    </row>
    <row r="1508" spans="1:3">
      <c r="A1508"/>
      <c r="C1508"/>
    </row>
    <row r="1509" spans="1:3">
      <c r="A1509"/>
      <c r="C1509"/>
    </row>
    <row r="1510" spans="1:3">
      <c r="A1510"/>
      <c r="C1510"/>
    </row>
    <row r="1511" spans="1:3">
      <c r="A1511"/>
      <c r="C1511"/>
    </row>
    <row r="1512" spans="1:3">
      <c r="A1512"/>
      <c r="C1512"/>
    </row>
    <row r="1513" spans="1:3">
      <c r="A1513"/>
      <c r="C1513"/>
    </row>
    <row r="1514" spans="1:3">
      <c r="A1514"/>
      <c r="C1514"/>
    </row>
    <row r="1515" spans="1:3">
      <c r="A1515"/>
      <c r="C1515"/>
    </row>
    <row r="1516" spans="1:3">
      <c r="A1516"/>
      <c r="C1516"/>
    </row>
    <row r="1517" spans="1:3">
      <c r="A1517"/>
      <c r="C1517"/>
    </row>
    <row r="1518" spans="1:3">
      <c r="A1518"/>
      <c r="C1518"/>
    </row>
    <row r="1519" spans="1:3">
      <c r="A1519"/>
      <c r="C1519"/>
    </row>
    <row r="1520" spans="1:3">
      <c r="A1520"/>
      <c r="C1520"/>
    </row>
    <row r="1521" spans="1:3">
      <c r="A1521"/>
      <c r="C1521"/>
    </row>
    <row r="1522" spans="1:3">
      <c r="A1522"/>
      <c r="C1522"/>
    </row>
    <row r="1523" spans="1:3">
      <c r="A1523"/>
      <c r="C1523"/>
    </row>
    <row r="1524" spans="1:3">
      <c r="A1524"/>
      <c r="C1524"/>
    </row>
    <row r="1525" spans="1:3">
      <c r="A1525"/>
      <c r="C1525"/>
    </row>
    <row r="1526" spans="1:3">
      <c r="A1526"/>
      <c r="C1526"/>
    </row>
    <row r="1527" spans="1:3">
      <c r="A1527"/>
      <c r="C1527"/>
    </row>
    <row r="1528" spans="1:3">
      <c r="A1528"/>
      <c r="C1528"/>
    </row>
    <row r="1529" spans="1:3">
      <c r="A1529"/>
      <c r="C1529"/>
    </row>
    <row r="1530" spans="1:3">
      <c r="A1530"/>
      <c r="C1530"/>
    </row>
    <row r="1531" spans="1:3">
      <c r="A1531"/>
      <c r="C1531"/>
    </row>
    <row r="1532" spans="1:3">
      <c r="A1532"/>
      <c r="C1532"/>
    </row>
    <row r="1533" spans="1:3">
      <c r="A1533"/>
      <c r="C1533"/>
    </row>
    <row r="1534" spans="1:3">
      <c r="A1534"/>
      <c r="C1534"/>
    </row>
    <row r="1535" spans="1:3">
      <c r="A1535"/>
      <c r="C1535"/>
    </row>
    <row r="1536" spans="1:3">
      <c r="A1536"/>
      <c r="C1536"/>
    </row>
    <row r="1537" spans="1:3">
      <c r="A1537"/>
      <c r="C1537"/>
    </row>
    <row r="1538" spans="1:3">
      <c r="A1538"/>
      <c r="C1538"/>
    </row>
    <row r="1539" spans="1:3">
      <c r="A1539"/>
      <c r="C1539"/>
    </row>
    <row r="1540" spans="1:3">
      <c r="A1540"/>
      <c r="C1540"/>
    </row>
    <row r="1541" spans="1:3">
      <c r="A1541"/>
      <c r="C1541"/>
    </row>
    <row r="1542" spans="1:3">
      <c r="A1542"/>
      <c r="C1542"/>
    </row>
    <row r="1543" spans="1:3">
      <c r="A1543"/>
      <c r="C1543"/>
    </row>
    <row r="1544" spans="1:3">
      <c r="C1544"/>
    </row>
    <row r="1545" spans="1:3">
      <c r="C1545"/>
    </row>
    <row r="1546" spans="1:3">
      <c r="C1546"/>
    </row>
    <row r="1547" spans="1:3">
      <c r="C1547"/>
    </row>
    <row r="1548" spans="1:3">
      <c r="C1548"/>
    </row>
    <row r="1549" spans="1:3">
      <c r="C1549"/>
    </row>
    <row r="1550" spans="1:3">
      <c r="C1550"/>
    </row>
    <row r="1551" spans="1:3">
      <c r="C1551"/>
    </row>
    <row r="1552" spans="1:3">
      <c r="C1552"/>
    </row>
    <row r="1553" spans="3:3">
      <c r="C1553"/>
    </row>
    <row r="1554" spans="3:3">
      <c r="C1554"/>
    </row>
    <row r="1555" spans="3:3">
      <c r="C1555"/>
    </row>
    <row r="1556" spans="3:3">
      <c r="C1556"/>
    </row>
    <row r="1557" spans="3:3">
      <c r="C1557"/>
    </row>
    <row r="1558" spans="3:3">
      <c r="C1558"/>
    </row>
    <row r="1559" spans="3:3">
      <c r="C1559"/>
    </row>
    <row r="1560" spans="3:3">
      <c r="C1560"/>
    </row>
    <row r="1561" spans="3:3">
      <c r="C1561"/>
    </row>
    <row r="1562" spans="3:3">
      <c r="C1562"/>
    </row>
    <row r="1563" spans="3:3">
      <c r="C1563"/>
    </row>
    <row r="1564" spans="3:3">
      <c r="C1564"/>
    </row>
    <row r="1565" spans="3:3">
      <c r="C1565"/>
    </row>
    <row r="1566" spans="3:3">
      <c r="C1566"/>
    </row>
    <row r="1567" spans="3:3">
      <c r="C1567"/>
    </row>
    <row r="1568" spans="3:3">
      <c r="C1568"/>
    </row>
    <row r="1569" spans="3:3">
      <c r="C1569"/>
    </row>
    <row r="1570" spans="3:3">
      <c r="C1570"/>
    </row>
    <row r="1571" spans="3:3">
      <c r="C1571"/>
    </row>
    <row r="1572" spans="3:3">
      <c r="C1572"/>
    </row>
    <row r="1573" spans="3:3">
      <c r="C1573"/>
    </row>
    <row r="1574" spans="3:3">
      <c r="C1574"/>
    </row>
    <row r="1575" spans="3:3">
      <c r="C1575"/>
    </row>
    <row r="1576" spans="3:3">
      <c r="C1576"/>
    </row>
    <row r="1577" spans="3:3">
      <c r="C1577"/>
    </row>
    <row r="1578" spans="3:3">
      <c r="C1578"/>
    </row>
    <row r="1579" spans="3:3">
      <c r="C1579"/>
    </row>
    <row r="1580" spans="3:3">
      <c r="C1580"/>
    </row>
    <row r="1581" spans="3:3">
      <c r="C1581"/>
    </row>
    <row r="1582" spans="3:3">
      <c r="C1582"/>
    </row>
    <row r="1583" spans="3:3">
      <c r="C1583"/>
    </row>
    <row r="1584" spans="3:3">
      <c r="C1584"/>
    </row>
    <row r="1585" spans="3:3">
      <c r="C1585"/>
    </row>
    <row r="1586" spans="3:3">
      <c r="C1586"/>
    </row>
    <row r="1587" spans="3:3">
      <c r="C1587"/>
    </row>
    <row r="1588" spans="3:3">
      <c r="C1588"/>
    </row>
    <row r="1589" spans="3:3">
      <c r="C1589"/>
    </row>
    <row r="1590" spans="3:3">
      <c r="C1590"/>
    </row>
    <row r="1591" spans="3:3">
      <c r="C1591"/>
    </row>
    <row r="1592" spans="3:3">
      <c r="C1592"/>
    </row>
    <row r="1593" spans="3:3">
      <c r="C1593"/>
    </row>
    <row r="1594" spans="3:3">
      <c r="C1594"/>
    </row>
    <row r="1595" spans="3:3">
      <c r="C1595"/>
    </row>
    <row r="1596" spans="3:3">
      <c r="C1596"/>
    </row>
    <row r="1597" spans="3:3">
      <c r="C1597"/>
    </row>
    <row r="1598" spans="3:3">
      <c r="C1598"/>
    </row>
    <row r="1599" spans="3:3">
      <c r="C1599"/>
    </row>
    <row r="1600" spans="3:3">
      <c r="C1600"/>
    </row>
    <row r="1601" spans="3:3">
      <c r="C1601"/>
    </row>
    <row r="1602" spans="3:3">
      <c r="C1602"/>
    </row>
    <row r="1603" spans="3:3">
      <c r="C1603"/>
    </row>
    <row r="1604" spans="3:3">
      <c r="C1604"/>
    </row>
    <row r="1605" spans="3:3">
      <c r="C1605"/>
    </row>
    <row r="1606" spans="3:3">
      <c r="C1606"/>
    </row>
    <row r="1607" spans="3:3">
      <c r="C1607"/>
    </row>
    <row r="1608" spans="3:3">
      <c r="C1608"/>
    </row>
    <row r="1609" spans="3:3">
      <c r="C1609"/>
    </row>
    <row r="1610" spans="3:3">
      <c r="C1610"/>
    </row>
    <row r="1611" spans="3:3">
      <c r="C1611"/>
    </row>
    <row r="1612" spans="3:3">
      <c r="C1612"/>
    </row>
    <row r="1613" spans="3:3">
      <c r="C1613"/>
    </row>
    <row r="1614" spans="3:3">
      <c r="C1614"/>
    </row>
    <row r="1615" spans="3:3">
      <c r="C1615"/>
    </row>
    <row r="1616" spans="3:3">
      <c r="C1616"/>
    </row>
    <row r="1617" spans="3:3">
      <c r="C1617"/>
    </row>
    <row r="1618" spans="3:3">
      <c r="C1618"/>
    </row>
    <row r="1619" spans="3:3">
      <c r="C1619"/>
    </row>
    <row r="1620" spans="3:3">
      <c r="C1620"/>
    </row>
    <row r="1621" spans="3:3">
      <c r="C1621"/>
    </row>
    <row r="1622" spans="3:3">
      <c r="C1622"/>
    </row>
    <row r="1623" spans="3:3">
      <c r="C1623"/>
    </row>
    <row r="1624" spans="3:3">
      <c r="C1624"/>
    </row>
    <row r="1625" spans="3:3">
      <c r="C1625"/>
    </row>
    <row r="1626" spans="3:3">
      <c r="C1626"/>
    </row>
    <row r="1627" spans="3:3">
      <c r="C1627"/>
    </row>
    <row r="1628" spans="3:3">
      <c r="C1628"/>
    </row>
    <row r="1629" spans="3:3">
      <c r="C1629"/>
    </row>
    <row r="1630" spans="3:3">
      <c r="C1630"/>
    </row>
    <row r="1631" spans="3:3">
      <c r="C1631"/>
    </row>
    <row r="1632" spans="3:3">
      <c r="C1632"/>
    </row>
    <row r="1633" spans="3:3">
      <c r="C1633"/>
    </row>
    <row r="1634" spans="3:3">
      <c r="C1634"/>
    </row>
    <row r="1635" spans="3:3">
      <c r="C1635"/>
    </row>
    <row r="1636" spans="3:3">
      <c r="C1636"/>
    </row>
    <row r="1637" spans="3:3">
      <c r="C1637"/>
    </row>
    <row r="1638" spans="3:3">
      <c r="C1638"/>
    </row>
    <row r="1639" spans="3:3">
      <c r="C1639"/>
    </row>
    <row r="1640" spans="3:3">
      <c r="C1640"/>
    </row>
    <row r="1641" spans="3:3">
      <c r="C1641"/>
    </row>
    <row r="1642" spans="3:3">
      <c r="C1642"/>
    </row>
  </sheetData>
  <autoFilter ref="A4:Q1093"/>
  <sortState ref="A5:I1865">
    <sortCondition ref="A5"/>
  </sortState>
  <mergeCells count="2">
    <mergeCell ref="A2:J2"/>
    <mergeCell ref="A3:J3"/>
  </mergeCells>
  <pageMargins left="0.31496062992125984" right="0.19685039370078741" top="0.35433070866141736" bottom="0.31496062992125984" header="0.31496062992125984" footer="0.23622047244094491"/>
  <pageSetup paperSize="9" scale="1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view="pageBreakPreview" zoomScale="82" zoomScaleNormal="100" zoomScaleSheetLayoutView="82" workbookViewId="0">
      <selection activeCell="A3" sqref="A3"/>
    </sheetView>
  </sheetViews>
  <sheetFormatPr defaultRowHeight="12.75"/>
  <cols>
    <col min="1" max="1" width="9.140625" style="91"/>
    <col min="2" max="2" width="47.5703125" style="91" customWidth="1"/>
    <col min="3" max="3" width="14.7109375" style="91" bestFit="1" customWidth="1"/>
    <col min="4" max="4" width="12.5703125" style="91" customWidth="1"/>
    <col min="5" max="5" width="29.5703125" style="91" customWidth="1"/>
    <col min="6" max="6" width="10.140625" style="91" customWidth="1"/>
    <col min="7" max="7" width="12.140625" style="91" customWidth="1"/>
    <col min="8" max="8" width="15" style="91" bestFit="1" customWidth="1"/>
    <col min="9" max="9" width="16.85546875" style="91" customWidth="1"/>
    <col min="10" max="10" width="13.140625" style="91" customWidth="1"/>
    <col min="11" max="16384" width="9.140625" style="91"/>
  </cols>
  <sheetData>
    <row r="1" spans="1:10" ht="26.25">
      <c r="A1" s="347" t="s">
        <v>2953</v>
      </c>
      <c r="B1" s="347"/>
      <c r="C1" s="347"/>
      <c r="D1" s="347"/>
      <c r="E1" s="347"/>
      <c r="F1" s="347"/>
      <c r="G1" s="347"/>
      <c r="H1" s="347"/>
      <c r="I1" s="347"/>
      <c r="J1" s="347"/>
    </row>
    <row r="2" spans="1:10" ht="43.5" customHeight="1">
      <c r="A2" s="110" t="s">
        <v>150</v>
      </c>
      <c r="B2" s="110" t="s">
        <v>53</v>
      </c>
      <c r="C2" s="110" t="s">
        <v>151</v>
      </c>
      <c r="D2" s="110" t="s">
        <v>152</v>
      </c>
      <c r="E2" s="110" t="s">
        <v>60</v>
      </c>
      <c r="F2" s="110" t="s">
        <v>153</v>
      </c>
      <c r="G2" s="110" t="s">
        <v>154</v>
      </c>
      <c r="H2" s="110" t="s">
        <v>21</v>
      </c>
      <c r="I2" s="110" t="s">
        <v>61</v>
      </c>
      <c r="J2" s="110" t="s">
        <v>133</v>
      </c>
    </row>
    <row r="3" spans="1:10" ht="30" customHeight="1">
      <c r="A3" s="230" t="s">
        <v>2936</v>
      </c>
      <c r="B3" s="230" t="s">
        <v>2124</v>
      </c>
      <c r="C3" s="230" t="s">
        <v>2937</v>
      </c>
      <c r="D3" s="230" t="s">
        <v>2938</v>
      </c>
      <c r="E3" s="230" t="s">
        <v>2939</v>
      </c>
      <c r="F3" s="230">
        <v>200</v>
      </c>
      <c r="G3" s="231">
        <v>18412800</v>
      </c>
      <c r="H3" s="231">
        <v>18412800</v>
      </c>
      <c r="I3" s="230" t="s">
        <v>2940</v>
      </c>
      <c r="J3" s="230" t="s">
        <v>2114</v>
      </c>
    </row>
    <row r="4" spans="1:10" ht="30" customHeight="1">
      <c r="A4" s="230" t="s">
        <v>2111</v>
      </c>
      <c r="B4" s="230" t="s">
        <v>2112</v>
      </c>
      <c r="C4" s="230" t="s">
        <v>2941</v>
      </c>
      <c r="D4" s="230" t="s">
        <v>2942</v>
      </c>
      <c r="E4" s="230" t="s">
        <v>2113</v>
      </c>
      <c r="F4" s="230">
        <v>180</v>
      </c>
      <c r="G4" s="231">
        <v>1980000</v>
      </c>
      <c r="H4" s="231">
        <v>1980000</v>
      </c>
      <c r="I4" s="230" t="s">
        <v>2943</v>
      </c>
      <c r="J4" s="230" t="s">
        <v>2114</v>
      </c>
    </row>
    <row r="5" spans="1:10" ht="30" customHeight="1">
      <c r="A5" s="230" t="s">
        <v>2115</v>
      </c>
      <c r="B5" s="230" t="s">
        <v>2112</v>
      </c>
      <c r="C5" s="230" t="s">
        <v>2941</v>
      </c>
      <c r="D5" s="230" t="s">
        <v>2944</v>
      </c>
      <c r="E5" s="230" t="s">
        <v>2116</v>
      </c>
      <c r="F5" s="230">
        <v>1812</v>
      </c>
      <c r="G5" s="231">
        <v>16308000</v>
      </c>
      <c r="H5" s="231">
        <v>16308000</v>
      </c>
      <c r="I5" s="230" t="s">
        <v>2943</v>
      </c>
      <c r="J5" s="230" t="s">
        <v>2114</v>
      </c>
    </row>
    <row r="6" spans="1:10" ht="30" customHeight="1">
      <c r="A6" s="230" t="s">
        <v>2117</v>
      </c>
      <c r="B6" s="230" t="s">
        <v>2118</v>
      </c>
      <c r="C6" s="230" t="s">
        <v>2945</v>
      </c>
      <c r="D6" s="230" t="s">
        <v>2946</v>
      </c>
      <c r="E6" s="230" t="s">
        <v>2119</v>
      </c>
      <c r="F6" s="230">
        <v>15</v>
      </c>
      <c r="G6" s="231">
        <v>3024000</v>
      </c>
      <c r="H6" s="231">
        <v>3024000</v>
      </c>
      <c r="I6" s="230" t="s">
        <v>2947</v>
      </c>
      <c r="J6" s="230" t="s">
        <v>2114</v>
      </c>
    </row>
    <row r="7" spans="1:10" ht="30" customHeight="1">
      <c r="A7" s="230" t="s">
        <v>2120</v>
      </c>
      <c r="B7" s="230" t="s">
        <v>2121</v>
      </c>
      <c r="C7" s="230" t="s">
        <v>2948</v>
      </c>
      <c r="D7" s="230" t="s">
        <v>2949</v>
      </c>
      <c r="E7" s="230" t="s">
        <v>2122</v>
      </c>
      <c r="F7" s="230">
        <v>400</v>
      </c>
      <c r="G7" s="231">
        <v>11200000</v>
      </c>
      <c r="H7" s="231">
        <v>11200000</v>
      </c>
      <c r="I7" s="230" t="s">
        <v>2950</v>
      </c>
      <c r="J7" s="230" t="s">
        <v>2114</v>
      </c>
    </row>
    <row r="8" spans="1:10" ht="30" customHeight="1">
      <c r="A8" s="230" t="s">
        <v>2123</v>
      </c>
      <c r="B8" s="230" t="s">
        <v>2124</v>
      </c>
      <c r="C8" s="230" t="s">
        <v>2937</v>
      </c>
      <c r="D8" s="230" t="s">
        <v>2938</v>
      </c>
      <c r="E8" s="230" t="s">
        <v>2125</v>
      </c>
      <c r="F8" s="230">
        <v>10</v>
      </c>
      <c r="G8" s="231">
        <v>665280</v>
      </c>
      <c r="H8" s="231">
        <v>665280</v>
      </c>
      <c r="I8" s="230" t="s">
        <v>2951</v>
      </c>
      <c r="J8" s="230" t="s">
        <v>2114</v>
      </c>
    </row>
    <row r="9" spans="1:10" ht="15">
      <c r="A9" s="230" t="s">
        <v>2126</v>
      </c>
      <c r="B9" s="230" t="s">
        <v>2124</v>
      </c>
      <c r="C9" s="230" t="s">
        <v>2937</v>
      </c>
      <c r="D9" s="230" t="s">
        <v>2938</v>
      </c>
      <c r="E9" s="230" t="s">
        <v>2127</v>
      </c>
      <c r="F9" s="230">
        <v>10</v>
      </c>
      <c r="G9" s="231">
        <v>456960</v>
      </c>
      <c r="H9" s="231">
        <v>456960</v>
      </c>
      <c r="I9" s="230" t="s">
        <v>2952</v>
      </c>
      <c r="J9" s="230" t="s">
        <v>2114</v>
      </c>
    </row>
    <row r="10" spans="1:10">
      <c r="A10" s="102"/>
      <c r="B10" s="102"/>
      <c r="C10" s="102"/>
      <c r="D10" s="102"/>
      <c r="E10" s="102"/>
      <c r="F10" s="102"/>
      <c r="G10" s="102"/>
      <c r="H10" s="111">
        <f>SUBTOTAL(9,H3:H9)</f>
        <v>52047040</v>
      </c>
      <c r="I10" s="102"/>
      <c r="J10" s="102"/>
    </row>
  </sheetData>
  <mergeCells count="1">
    <mergeCell ref="A1:J1"/>
  </mergeCells>
  <pageMargins left="0.70866141732283472" right="0.70866141732283472" top="0.74803149606299213" bottom="0.74803149606299213" header="0.31496062992125984" footer="0.31496062992125984"/>
  <pageSetup paperSize="9" scale="7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17"/>
  <sheetViews>
    <sheetView view="pageBreakPreview" topLeftCell="A3178" zoomScale="115" zoomScaleNormal="100" zoomScaleSheetLayoutView="115" workbookViewId="0">
      <selection activeCell="B3207" sqref="B3207"/>
    </sheetView>
  </sheetViews>
  <sheetFormatPr defaultColWidth="63.140625" defaultRowHeight="12"/>
  <cols>
    <col min="1" max="1" width="63.140625" style="61"/>
    <col min="2" max="2" width="25.28515625" style="11" customWidth="1"/>
    <col min="3" max="3" width="15.5703125" style="10" customWidth="1"/>
    <col min="4" max="16384" width="63.140625" style="10"/>
  </cols>
  <sheetData>
    <row r="1" spans="1:3">
      <c r="B1" s="25" t="s">
        <v>5</v>
      </c>
    </row>
    <row r="3" spans="1:3" s="54" customFormat="1" ht="15.75">
      <c r="A3" s="1" t="s">
        <v>2440</v>
      </c>
      <c r="B3" s="53"/>
    </row>
    <row r="4" spans="1:3" s="54" customFormat="1" ht="15.75">
      <c r="A4" s="9" t="s">
        <v>2439</v>
      </c>
      <c r="B4" s="53"/>
    </row>
    <row r="5" spans="1:3">
      <c r="A5" s="62"/>
      <c r="B5" s="26"/>
      <c r="C5" s="10" t="s">
        <v>803</v>
      </c>
    </row>
    <row r="6" spans="1:3">
      <c r="A6" s="85" t="s">
        <v>1</v>
      </c>
      <c r="B6" s="86" t="s">
        <v>2</v>
      </c>
    </row>
    <row r="7" spans="1:3" ht="22.5">
      <c r="A7" s="193" t="s">
        <v>804</v>
      </c>
      <c r="B7" s="196">
        <v>139227312</v>
      </c>
      <c r="C7" s="10" t="s">
        <v>54</v>
      </c>
    </row>
    <row r="8" spans="1:3">
      <c r="A8" s="194" t="s">
        <v>805</v>
      </c>
      <c r="B8" s="197">
        <v>17964888</v>
      </c>
    </row>
    <row r="9" spans="1:3">
      <c r="A9" s="195" t="s">
        <v>2326</v>
      </c>
      <c r="B9" s="198">
        <v>17964888</v>
      </c>
    </row>
    <row r="10" spans="1:3">
      <c r="A10" s="195" t="s">
        <v>2262</v>
      </c>
      <c r="B10" s="199"/>
    </row>
    <row r="11" spans="1:3">
      <c r="A11" s="194" t="s">
        <v>806</v>
      </c>
      <c r="B11" s="197">
        <v>17964808</v>
      </c>
    </row>
    <row r="12" spans="1:3">
      <c r="A12" s="195" t="s">
        <v>2265</v>
      </c>
      <c r="B12" s="198">
        <v>17964808</v>
      </c>
    </row>
    <row r="13" spans="1:3">
      <c r="A13" s="194" t="s">
        <v>807</v>
      </c>
      <c r="B13" s="197">
        <v>17964800</v>
      </c>
    </row>
    <row r="14" spans="1:3">
      <c r="A14" s="195" t="s">
        <v>2270</v>
      </c>
      <c r="B14" s="198">
        <v>17964800</v>
      </c>
    </row>
    <row r="15" spans="1:3">
      <c r="A15" s="194" t="s">
        <v>808</v>
      </c>
      <c r="B15" s="197">
        <v>17964808</v>
      </c>
    </row>
    <row r="16" spans="1:3">
      <c r="A16" s="195" t="s">
        <v>2275</v>
      </c>
      <c r="B16" s="198">
        <v>17964808</v>
      </c>
    </row>
    <row r="17" spans="1:2">
      <c r="A17" s="194" t="s">
        <v>1756</v>
      </c>
      <c r="B17" s="197">
        <v>17964800</v>
      </c>
    </row>
    <row r="18" spans="1:2">
      <c r="A18" s="195" t="s">
        <v>2277</v>
      </c>
      <c r="B18" s="198">
        <v>17964800</v>
      </c>
    </row>
    <row r="19" spans="1:2">
      <c r="A19" s="194" t="s">
        <v>1757</v>
      </c>
      <c r="B19" s="197">
        <v>13473600</v>
      </c>
    </row>
    <row r="20" spans="1:2">
      <c r="A20" s="195" t="s">
        <v>2276</v>
      </c>
      <c r="B20" s="198">
        <v>13473600</v>
      </c>
    </row>
    <row r="21" spans="1:2">
      <c r="A21" s="194" t="s">
        <v>2441</v>
      </c>
      <c r="B21" s="197">
        <v>17964804</v>
      </c>
    </row>
    <row r="22" spans="1:2">
      <c r="A22" s="195" t="s">
        <v>2282</v>
      </c>
      <c r="B22" s="198">
        <v>17964804</v>
      </c>
    </row>
    <row r="23" spans="1:2">
      <c r="A23" s="194" t="s">
        <v>2442</v>
      </c>
      <c r="B23" s="197">
        <v>17964804</v>
      </c>
    </row>
    <row r="24" spans="1:2">
      <c r="A24" s="195" t="s">
        <v>2258</v>
      </c>
      <c r="B24" s="198">
        <v>17964804</v>
      </c>
    </row>
    <row r="25" spans="1:2">
      <c r="A25" s="193" t="s">
        <v>809</v>
      </c>
      <c r="B25" s="196">
        <v>209126655</v>
      </c>
    </row>
    <row r="26" spans="1:2">
      <c r="A26" s="194" t="s">
        <v>810</v>
      </c>
      <c r="B26" s="197">
        <v>71120220</v>
      </c>
    </row>
    <row r="27" spans="1:2">
      <c r="A27" s="195" t="s">
        <v>2264</v>
      </c>
      <c r="B27" s="198">
        <v>71120220</v>
      </c>
    </row>
    <row r="28" spans="1:2">
      <c r="A28" s="194" t="s">
        <v>2443</v>
      </c>
      <c r="B28" s="197">
        <v>20722728</v>
      </c>
    </row>
    <row r="29" spans="1:2">
      <c r="A29" s="195" t="s">
        <v>2258</v>
      </c>
      <c r="B29" s="198">
        <v>20722728</v>
      </c>
    </row>
    <row r="30" spans="1:2">
      <c r="A30" s="195" t="s">
        <v>2284</v>
      </c>
      <c r="B30" s="199"/>
    </row>
    <row r="31" spans="1:2">
      <c r="A31" s="194" t="s">
        <v>2444</v>
      </c>
      <c r="B31" s="197">
        <v>48083994</v>
      </c>
    </row>
    <row r="32" spans="1:2">
      <c r="A32" s="195" t="s">
        <v>2258</v>
      </c>
      <c r="B32" s="198">
        <v>48083994</v>
      </c>
    </row>
    <row r="33" spans="1:2">
      <c r="A33" s="195" t="s">
        <v>2284</v>
      </c>
      <c r="B33" s="199"/>
    </row>
    <row r="34" spans="1:2">
      <c r="A34" s="194" t="s">
        <v>2445</v>
      </c>
      <c r="B34" s="197">
        <v>58854000</v>
      </c>
    </row>
    <row r="35" spans="1:2">
      <c r="A35" s="195" t="s">
        <v>2236</v>
      </c>
      <c r="B35" s="198">
        <v>58854000</v>
      </c>
    </row>
    <row r="36" spans="1:2">
      <c r="A36" s="194" t="s">
        <v>2446</v>
      </c>
      <c r="B36" s="197">
        <v>10345713</v>
      </c>
    </row>
    <row r="37" spans="1:2">
      <c r="A37" s="195" t="s">
        <v>2236</v>
      </c>
      <c r="B37" s="198">
        <v>10345713</v>
      </c>
    </row>
    <row r="38" spans="1:2">
      <c r="A38" s="193" t="s">
        <v>1758</v>
      </c>
      <c r="B38" s="196">
        <v>14224000</v>
      </c>
    </row>
    <row r="39" spans="1:2">
      <c r="A39" s="194" t="s">
        <v>1759</v>
      </c>
      <c r="B39" s="197">
        <v>14224000</v>
      </c>
    </row>
    <row r="40" spans="1:2">
      <c r="A40" s="195" t="s">
        <v>2237</v>
      </c>
      <c r="B40" s="198">
        <v>14224000</v>
      </c>
    </row>
    <row r="41" spans="1:2">
      <c r="A41" s="193" t="s">
        <v>811</v>
      </c>
      <c r="B41" s="196">
        <v>1991360000</v>
      </c>
    </row>
    <row r="42" spans="1:2">
      <c r="A42" s="194" t="s">
        <v>812</v>
      </c>
      <c r="B42" s="197">
        <v>426720000</v>
      </c>
    </row>
    <row r="43" spans="1:2">
      <c r="A43" s="195" t="s">
        <v>2273</v>
      </c>
      <c r="B43" s="198">
        <v>426720000</v>
      </c>
    </row>
    <row r="44" spans="1:2">
      <c r="A44" s="194" t="s">
        <v>1760</v>
      </c>
      <c r="B44" s="197">
        <v>213360000</v>
      </c>
    </row>
    <row r="45" spans="1:2">
      <c r="A45" s="195" t="s">
        <v>2237</v>
      </c>
      <c r="B45" s="198">
        <v>213360000</v>
      </c>
    </row>
    <row r="46" spans="1:2">
      <c r="A46" s="194" t="s">
        <v>1761</v>
      </c>
      <c r="B46" s="197">
        <v>213360000</v>
      </c>
    </row>
    <row r="47" spans="1:2">
      <c r="A47" s="195" t="s">
        <v>2276</v>
      </c>
      <c r="B47" s="198">
        <v>213360000</v>
      </c>
    </row>
    <row r="48" spans="1:2">
      <c r="A48" s="194" t="s">
        <v>1762</v>
      </c>
      <c r="B48" s="197">
        <v>1137920000</v>
      </c>
    </row>
    <row r="49" spans="1:2">
      <c r="A49" s="195" t="s">
        <v>2278</v>
      </c>
      <c r="B49" s="198">
        <v>1137920000</v>
      </c>
    </row>
    <row r="50" spans="1:2">
      <c r="A50" s="195" t="s">
        <v>2279</v>
      </c>
      <c r="B50" s="199"/>
    </row>
    <row r="51" spans="1:2">
      <c r="A51" s="195" t="s">
        <v>2246</v>
      </c>
      <c r="B51" s="199"/>
    </row>
    <row r="52" spans="1:2">
      <c r="A52" s="195" t="s">
        <v>2280</v>
      </c>
      <c r="B52" s="199"/>
    </row>
    <row r="53" spans="1:2">
      <c r="A53" s="195" t="s">
        <v>2281</v>
      </c>
      <c r="B53" s="199"/>
    </row>
    <row r="54" spans="1:2">
      <c r="A54" s="193" t="s">
        <v>813</v>
      </c>
      <c r="B54" s="196">
        <v>44912000</v>
      </c>
    </row>
    <row r="55" spans="1:2">
      <c r="A55" s="194" t="s">
        <v>814</v>
      </c>
      <c r="B55" s="197">
        <v>22456000</v>
      </c>
    </row>
    <row r="56" spans="1:2">
      <c r="A56" s="195" t="s">
        <v>2251</v>
      </c>
      <c r="B56" s="198">
        <v>22456000</v>
      </c>
    </row>
    <row r="57" spans="1:2">
      <c r="A57" s="195" t="s">
        <v>2273</v>
      </c>
      <c r="B57" s="199"/>
    </row>
    <row r="58" spans="1:2">
      <c r="A58" s="194" t="s">
        <v>2447</v>
      </c>
      <c r="B58" s="197">
        <v>22456000</v>
      </c>
    </row>
    <row r="59" spans="1:2">
      <c r="A59" s="195" t="s">
        <v>2283</v>
      </c>
      <c r="B59" s="198">
        <v>22456000</v>
      </c>
    </row>
    <row r="60" spans="1:2">
      <c r="A60" s="193" t="s">
        <v>815</v>
      </c>
      <c r="B60" s="196">
        <v>449232000</v>
      </c>
    </row>
    <row r="61" spans="1:2">
      <c r="A61" s="194" t="s">
        <v>816</v>
      </c>
      <c r="B61" s="197">
        <v>134736000</v>
      </c>
    </row>
    <row r="62" spans="1:2">
      <c r="A62" s="195" t="s">
        <v>2267</v>
      </c>
      <c r="B62" s="198">
        <v>134736000</v>
      </c>
    </row>
    <row r="63" spans="1:2">
      <c r="A63" s="194" t="s">
        <v>817</v>
      </c>
      <c r="B63" s="197">
        <v>134736000</v>
      </c>
    </row>
    <row r="64" spans="1:2">
      <c r="A64" s="195" t="s">
        <v>2272</v>
      </c>
      <c r="B64" s="198">
        <v>134736000</v>
      </c>
    </row>
    <row r="65" spans="1:2">
      <c r="A65" s="194" t="s">
        <v>1763</v>
      </c>
      <c r="B65" s="197">
        <v>179760000</v>
      </c>
    </row>
    <row r="66" spans="1:2">
      <c r="A66" s="195" t="s">
        <v>2237</v>
      </c>
      <c r="B66" s="198">
        <v>179760000</v>
      </c>
    </row>
    <row r="67" spans="1:2">
      <c r="A67" s="193" t="s">
        <v>818</v>
      </c>
      <c r="B67" s="196">
        <v>359377000</v>
      </c>
    </row>
    <row r="68" spans="1:2">
      <c r="A68" s="194" t="s">
        <v>819</v>
      </c>
      <c r="B68" s="197">
        <v>44920000</v>
      </c>
    </row>
    <row r="69" spans="1:2">
      <c r="A69" s="195" t="s">
        <v>2262</v>
      </c>
      <c r="B69" s="198">
        <v>44920000</v>
      </c>
    </row>
    <row r="70" spans="1:2">
      <c r="A70" s="194" t="s">
        <v>820</v>
      </c>
      <c r="B70" s="197">
        <v>44915000</v>
      </c>
    </row>
    <row r="71" spans="1:2">
      <c r="A71" s="195" t="s">
        <v>2265</v>
      </c>
      <c r="B71" s="198">
        <v>44915000</v>
      </c>
    </row>
    <row r="72" spans="1:2">
      <c r="A72" s="194" t="s">
        <v>821</v>
      </c>
      <c r="B72" s="197">
        <v>44912000</v>
      </c>
    </row>
    <row r="73" spans="1:2">
      <c r="A73" s="195" t="s">
        <v>2270</v>
      </c>
      <c r="B73" s="198">
        <v>44912000</v>
      </c>
    </row>
    <row r="74" spans="1:2">
      <c r="A74" s="194" t="s">
        <v>822</v>
      </c>
      <c r="B74" s="197">
        <v>44920000</v>
      </c>
    </row>
    <row r="75" spans="1:2">
      <c r="A75" s="195" t="s">
        <v>2275</v>
      </c>
      <c r="B75" s="198">
        <v>44920000</v>
      </c>
    </row>
    <row r="76" spans="1:2">
      <c r="A76" s="194" t="s">
        <v>823</v>
      </c>
      <c r="B76" s="197">
        <v>44920000</v>
      </c>
    </row>
    <row r="77" spans="1:2">
      <c r="A77" s="195" t="s">
        <v>2275</v>
      </c>
      <c r="B77" s="198">
        <v>44920000</v>
      </c>
    </row>
    <row r="78" spans="1:2">
      <c r="A78" s="194" t="s">
        <v>1764</v>
      </c>
      <c r="B78" s="197">
        <v>44920000</v>
      </c>
    </row>
    <row r="79" spans="1:2">
      <c r="A79" s="195" t="s">
        <v>2276</v>
      </c>
      <c r="B79" s="198">
        <v>44920000</v>
      </c>
    </row>
    <row r="80" spans="1:2">
      <c r="A80" s="194" t="s">
        <v>2448</v>
      </c>
      <c r="B80" s="197">
        <v>44920000</v>
      </c>
    </row>
    <row r="81" spans="1:2">
      <c r="A81" s="195" t="s">
        <v>2242</v>
      </c>
      <c r="B81" s="198">
        <v>44920000</v>
      </c>
    </row>
    <row r="82" spans="1:2">
      <c r="A82" s="194" t="s">
        <v>2449</v>
      </c>
      <c r="B82" s="197">
        <v>44950000</v>
      </c>
    </row>
    <row r="83" spans="1:2">
      <c r="A83" s="195" t="s">
        <v>2256</v>
      </c>
      <c r="B83" s="198">
        <v>44950000</v>
      </c>
    </row>
    <row r="84" spans="1:2" ht="22.5">
      <c r="A84" s="193" t="s">
        <v>824</v>
      </c>
      <c r="B84" s="196">
        <v>4491201</v>
      </c>
    </row>
    <row r="85" spans="1:2">
      <c r="A85" s="194" t="s">
        <v>825</v>
      </c>
      <c r="B85" s="197">
        <v>4491201</v>
      </c>
    </row>
    <row r="86" spans="1:2">
      <c r="A86" s="195" t="s">
        <v>2271</v>
      </c>
      <c r="B86" s="198">
        <v>4491201</v>
      </c>
    </row>
    <row r="87" spans="1:2">
      <c r="A87" s="195" t="s">
        <v>2272</v>
      </c>
      <c r="B87" s="199"/>
    </row>
    <row r="88" spans="1:2">
      <c r="A88" s="193" t="s">
        <v>826</v>
      </c>
      <c r="B88" s="196">
        <v>134352995</v>
      </c>
    </row>
    <row r="89" spans="1:2">
      <c r="A89" s="194" t="s">
        <v>827</v>
      </c>
      <c r="B89" s="197">
        <v>17780000</v>
      </c>
    </row>
    <row r="90" spans="1:2">
      <c r="A90" s="195" t="s">
        <v>2262</v>
      </c>
      <c r="B90" s="198">
        <v>17780000</v>
      </c>
    </row>
    <row r="91" spans="1:2">
      <c r="A91" s="194" t="s">
        <v>828</v>
      </c>
      <c r="B91" s="197">
        <v>17960000</v>
      </c>
    </row>
    <row r="92" spans="1:2">
      <c r="A92" s="195" t="s">
        <v>2263</v>
      </c>
      <c r="B92" s="198">
        <v>17960000</v>
      </c>
    </row>
    <row r="93" spans="1:2">
      <c r="A93" s="195" t="s">
        <v>2265</v>
      </c>
      <c r="B93" s="199"/>
    </row>
    <row r="94" spans="1:2">
      <c r="A94" s="194" t="s">
        <v>829</v>
      </c>
      <c r="B94" s="197">
        <v>17780000</v>
      </c>
    </row>
    <row r="95" spans="1:2">
      <c r="A95" s="195" t="s">
        <v>2267</v>
      </c>
      <c r="B95" s="198">
        <v>17780000</v>
      </c>
    </row>
    <row r="96" spans="1:2">
      <c r="A96" s="194" t="s">
        <v>1765</v>
      </c>
      <c r="B96" s="197">
        <v>17780000</v>
      </c>
    </row>
    <row r="97" spans="1:2">
      <c r="A97" s="195" t="s">
        <v>2277</v>
      </c>
      <c r="B97" s="198">
        <v>17780000</v>
      </c>
    </row>
    <row r="98" spans="1:2">
      <c r="A98" s="194" t="s">
        <v>1766</v>
      </c>
      <c r="B98" s="197">
        <v>10668000</v>
      </c>
    </row>
    <row r="99" spans="1:2">
      <c r="A99" s="195" t="s">
        <v>2279</v>
      </c>
      <c r="B99" s="198">
        <v>10668000</v>
      </c>
    </row>
    <row r="100" spans="1:2">
      <c r="A100" s="194" t="s">
        <v>1767</v>
      </c>
      <c r="B100" s="197">
        <v>17780000</v>
      </c>
    </row>
    <row r="101" spans="1:2">
      <c r="A101" s="195" t="s">
        <v>2246</v>
      </c>
      <c r="B101" s="198">
        <v>17780000</v>
      </c>
    </row>
    <row r="102" spans="1:2">
      <c r="A102" s="194" t="s">
        <v>2450</v>
      </c>
      <c r="B102" s="197">
        <v>17250000</v>
      </c>
    </row>
    <row r="103" spans="1:2">
      <c r="A103" s="195" t="s">
        <v>2258</v>
      </c>
      <c r="B103" s="198">
        <v>17250000</v>
      </c>
    </row>
    <row r="104" spans="1:2">
      <c r="A104" s="194" t="s">
        <v>2451</v>
      </c>
      <c r="B104" s="197">
        <v>17354995</v>
      </c>
    </row>
    <row r="105" spans="1:2">
      <c r="A105" s="195" t="s">
        <v>2284</v>
      </c>
      <c r="B105" s="198">
        <v>17354995</v>
      </c>
    </row>
    <row r="106" spans="1:2">
      <c r="A106" s="193" t="s">
        <v>830</v>
      </c>
      <c r="B106" s="196">
        <v>462323650</v>
      </c>
    </row>
    <row r="107" spans="1:2">
      <c r="A107" s="194" t="s">
        <v>831</v>
      </c>
      <c r="B107" s="197">
        <v>35580100</v>
      </c>
    </row>
    <row r="108" spans="1:2">
      <c r="A108" s="195" t="s">
        <v>2262</v>
      </c>
      <c r="B108" s="198">
        <v>35580100</v>
      </c>
    </row>
    <row r="109" spans="1:2">
      <c r="A109" s="194" t="s">
        <v>832</v>
      </c>
      <c r="B109" s="197">
        <v>35560800</v>
      </c>
    </row>
    <row r="110" spans="1:2">
      <c r="A110" s="195" t="s">
        <v>2264</v>
      </c>
      <c r="B110" s="198">
        <v>35560800</v>
      </c>
    </row>
    <row r="111" spans="1:2">
      <c r="A111" s="195" t="s">
        <v>2265</v>
      </c>
      <c r="B111" s="199"/>
    </row>
    <row r="112" spans="1:2">
      <c r="A112" s="194" t="s">
        <v>833</v>
      </c>
      <c r="B112" s="197">
        <v>35566550</v>
      </c>
    </row>
    <row r="113" spans="1:2">
      <c r="A113" s="195" t="s">
        <v>2266</v>
      </c>
      <c r="B113" s="198">
        <v>35566550</v>
      </c>
    </row>
    <row r="114" spans="1:2">
      <c r="A114" s="194" t="s">
        <v>834</v>
      </c>
      <c r="B114" s="197">
        <v>35560100</v>
      </c>
    </row>
    <row r="115" spans="1:2">
      <c r="A115" s="195" t="s">
        <v>2267</v>
      </c>
      <c r="B115" s="198">
        <v>35560100</v>
      </c>
    </row>
    <row r="116" spans="1:2">
      <c r="A116" s="194" t="s">
        <v>835</v>
      </c>
      <c r="B116" s="197">
        <v>35560100</v>
      </c>
    </row>
    <row r="117" spans="1:2">
      <c r="A117" s="195" t="s">
        <v>2273</v>
      </c>
      <c r="B117" s="198">
        <v>35560100</v>
      </c>
    </row>
    <row r="118" spans="1:2">
      <c r="A118" s="194" t="s">
        <v>1768</v>
      </c>
      <c r="B118" s="197">
        <v>106683000</v>
      </c>
    </row>
    <row r="119" spans="1:2">
      <c r="A119" s="195" t="s">
        <v>2237</v>
      </c>
      <c r="B119" s="198">
        <v>106683000</v>
      </c>
    </row>
    <row r="120" spans="1:2">
      <c r="A120" s="195" t="s">
        <v>2276</v>
      </c>
      <c r="B120" s="199"/>
    </row>
    <row r="121" spans="1:2">
      <c r="A121" s="194" t="s">
        <v>1769</v>
      </c>
      <c r="B121" s="197">
        <v>106683000</v>
      </c>
    </row>
    <row r="122" spans="1:2">
      <c r="A122" s="195" t="s">
        <v>2276</v>
      </c>
      <c r="B122" s="198">
        <v>106683000</v>
      </c>
    </row>
    <row r="123" spans="1:2">
      <c r="A123" s="194" t="s">
        <v>1770</v>
      </c>
      <c r="B123" s="197">
        <v>71130000</v>
      </c>
    </row>
    <row r="124" spans="1:2">
      <c r="A124" s="195" t="s">
        <v>2240</v>
      </c>
      <c r="B124" s="198">
        <v>35565000</v>
      </c>
    </row>
    <row r="125" spans="1:2">
      <c r="A125" s="195" t="s">
        <v>2282</v>
      </c>
      <c r="B125" s="198">
        <v>35565000</v>
      </c>
    </row>
    <row r="126" spans="1:2">
      <c r="A126" s="193" t="s">
        <v>836</v>
      </c>
      <c r="B126" s="196">
        <v>5058676657</v>
      </c>
    </row>
    <row r="127" spans="1:2">
      <c r="A127" s="194" t="s">
        <v>837</v>
      </c>
      <c r="B127" s="197">
        <v>355600200</v>
      </c>
    </row>
    <row r="128" spans="1:2">
      <c r="A128" s="195" t="s">
        <v>2261</v>
      </c>
      <c r="B128" s="198">
        <v>355600200</v>
      </c>
    </row>
    <row r="129" spans="1:2">
      <c r="A129" s="194" t="s">
        <v>838</v>
      </c>
      <c r="B129" s="197">
        <v>355600100</v>
      </c>
    </row>
    <row r="130" spans="1:2">
      <c r="A130" s="195" t="s">
        <v>2273</v>
      </c>
      <c r="B130" s="198">
        <v>355600100</v>
      </c>
    </row>
    <row r="131" spans="1:2">
      <c r="A131" s="194" t="s">
        <v>839</v>
      </c>
      <c r="B131" s="197">
        <v>355600100</v>
      </c>
    </row>
    <row r="132" spans="1:2">
      <c r="A132" s="195" t="s">
        <v>2274</v>
      </c>
      <c r="B132" s="198">
        <v>355600100</v>
      </c>
    </row>
    <row r="133" spans="1:2">
      <c r="A133" s="194" t="s">
        <v>1771</v>
      </c>
      <c r="B133" s="197">
        <v>320040090</v>
      </c>
    </row>
    <row r="134" spans="1:2">
      <c r="A134" s="195" t="s">
        <v>2277</v>
      </c>
      <c r="B134" s="198">
        <v>320040090</v>
      </c>
    </row>
    <row r="135" spans="1:2">
      <c r="A135" s="194" t="s">
        <v>1772</v>
      </c>
      <c r="B135" s="197">
        <v>35560010</v>
      </c>
    </row>
    <row r="136" spans="1:2">
      <c r="A136" s="195" t="s">
        <v>2277</v>
      </c>
      <c r="B136" s="198">
        <v>35560010</v>
      </c>
    </row>
    <row r="137" spans="1:2">
      <c r="A137" s="194" t="s">
        <v>1773</v>
      </c>
      <c r="B137" s="197">
        <v>284480560</v>
      </c>
    </row>
    <row r="138" spans="1:2">
      <c r="A138" s="195" t="s">
        <v>2246</v>
      </c>
      <c r="B138" s="198">
        <v>284480560</v>
      </c>
    </row>
    <row r="139" spans="1:2">
      <c r="A139" s="194" t="s">
        <v>1774</v>
      </c>
      <c r="B139" s="197">
        <v>71120020</v>
      </c>
    </row>
    <row r="140" spans="1:2">
      <c r="A140" s="195" t="s">
        <v>2246</v>
      </c>
      <c r="B140" s="198">
        <v>71120020</v>
      </c>
    </row>
    <row r="141" spans="1:2">
      <c r="A141" s="194" t="s">
        <v>1775</v>
      </c>
      <c r="B141" s="197">
        <v>355600700</v>
      </c>
    </row>
    <row r="142" spans="1:2">
      <c r="A142" s="195" t="s">
        <v>2246</v>
      </c>
      <c r="B142" s="198">
        <v>355600700</v>
      </c>
    </row>
    <row r="143" spans="1:2">
      <c r="A143" s="194" t="s">
        <v>1776</v>
      </c>
      <c r="B143" s="197">
        <v>35560010</v>
      </c>
    </row>
    <row r="144" spans="1:2">
      <c r="A144" s="195" t="s">
        <v>2246</v>
      </c>
      <c r="B144" s="198">
        <v>35560010</v>
      </c>
    </row>
    <row r="145" spans="1:2">
      <c r="A145" s="194" t="s">
        <v>1777</v>
      </c>
      <c r="B145" s="197">
        <v>53363535</v>
      </c>
    </row>
    <row r="146" spans="1:2">
      <c r="A146" s="195" t="s">
        <v>2240</v>
      </c>
      <c r="B146" s="198">
        <v>53363535</v>
      </c>
    </row>
    <row r="147" spans="1:2">
      <c r="A147" s="194" t="s">
        <v>1778</v>
      </c>
      <c r="B147" s="197">
        <v>284685680</v>
      </c>
    </row>
    <row r="148" spans="1:2">
      <c r="A148" s="195" t="s">
        <v>2240</v>
      </c>
      <c r="B148" s="198">
        <v>284685680</v>
      </c>
    </row>
    <row r="149" spans="1:2">
      <c r="A149" s="194" t="s">
        <v>1779</v>
      </c>
      <c r="B149" s="197">
        <v>53419995</v>
      </c>
    </row>
    <row r="150" spans="1:2">
      <c r="A150" s="195" t="s">
        <v>2240</v>
      </c>
      <c r="B150" s="198">
        <v>53419995</v>
      </c>
    </row>
    <row r="151" spans="1:2">
      <c r="A151" s="194" t="s">
        <v>1780</v>
      </c>
      <c r="B151" s="197">
        <v>167132000</v>
      </c>
    </row>
    <row r="152" spans="1:2">
      <c r="A152" s="195" t="s">
        <v>2240</v>
      </c>
      <c r="B152" s="198">
        <v>167132000</v>
      </c>
    </row>
    <row r="153" spans="1:2">
      <c r="A153" s="194" t="s">
        <v>1781</v>
      </c>
      <c r="B153" s="197">
        <v>78251536</v>
      </c>
    </row>
    <row r="154" spans="1:2">
      <c r="A154" s="195" t="s">
        <v>2240</v>
      </c>
      <c r="B154" s="198">
        <v>78251536</v>
      </c>
    </row>
    <row r="155" spans="1:2">
      <c r="A155" s="194" t="s">
        <v>1782</v>
      </c>
      <c r="B155" s="197">
        <v>145942411</v>
      </c>
    </row>
    <row r="156" spans="1:2">
      <c r="A156" s="195" t="s">
        <v>2240</v>
      </c>
      <c r="B156" s="198">
        <v>145942411</v>
      </c>
    </row>
    <row r="157" spans="1:2">
      <c r="A157" s="194" t="s">
        <v>2452</v>
      </c>
      <c r="B157" s="197">
        <v>137062840</v>
      </c>
    </row>
    <row r="158" spans="1:2">
      <c r="A158" s="195" t="s">
        <v>2249</v>
      </c>
      <c r="B158" s="198">
        <v>137062840</v>
      </c>
    </row>
    <row r="159" spans="1:2">
      <c r="A159" s="194" t="s">
        <v>2453</v>
      </c>
      <c r="B159" s="197">
        <v>239789970</v>
      </c>
    </row>
    <row r="160" spans="1:2">
      <c r="A160" s="195" t="s">
        <v>2249</v>
      </c>
      <c r="B160" s="198">
        <v>239789970</v>
      </c>
    </row>
    <row r="161" spans="1:2">
      <c r="A161" s="194" t="s">
        <v>2454</v>
      </c>
      <c r="B161" s="197">
        <v>119859425</v>
      </c>
    </row>
    <row r="162" spans="1:2">
      <c r="A162" s="195" t="s">
        <v>2242</v>
      </c>
      <c r="B162" s="198">
        <v>119859425</v>
      </c>
    </row>
    <row r="163" spans="1:2">
      <c r="A163" s="194" t="s">
        <v>2455</v>
      </c>
      <c r="B163" s="197">
        <v>137035520</v>
      </c>
    </row>
    <row r="164" spans="1:2">
      <c r="A164" s="195" t="s">
        <v>2242</v>
      </c>
      <c r="B164" s="198">
        <v>137035520</v>
      </c>
    </row>
    <row r="165" spans="1:2">
      <c r="A165" s="194" t="s">
        <v>2456</v>
      </c>
      <c r="B165" s="197">
        <v>119929985</v>
      </c>
    </row>
    <row r="166" spans="1:2">
      <c r="A166" s="195" t="s">
        <v>2242</v>
      </c>
      <c r="B166" s="198">
        <v>119929985</v>
      </c>
    </row>
    <row r="167" spans="1:2">
      <c r="A167" s="194" t="s">
        <v>2457</v>
      </c>
      <c r="B167" s="197">
        <v>68495540</v>
      </c>
    </row>
    <row r="168" spans="1:2">
      <c r="A168" s="195" t="s">
        <v>2283</v>
      </c>
      <c r="B168" s="198">
        <v>68495540</v>
      </c>
    </row>
    <row r="169" spans="1:2">
      <c r="A169" s="194" t="s">
        <v>2458</v>
      </c>
      <c r="B169" s="197">
        <v>85864275</v>
      </c>
    </row>
    <row r="170" spans="1:2">
      <c r="A170" s="195" t="s">
        <v>2283</v>
      </c>
      <c r="B170" s="198">
        <v>85864275</v>
      </c>
    </row>
    <row r="171" spans="1:2">
      <c r="A171" s="194" t="s">
        <v>2459</v>
      </c>
      <c r="B171" s="197">
        <v>222754935</v>
      </c>
    </row>
    <row r="172" spans="1:2">
      <c r="A172" s="195" t="s">
        <v>2283</v>
      </c>
      <c r="B172" s="198">
        <v>222754935</v>
      </c>
    </row>
    <row r="173" spans="1:2">
      <c r="A173" s="194" t="s">
        <v>2460</v>
      </c>
      <c r="B173" s="197">
        <v>137439960</v>
      </c>
    </row>
    <row r="174" spans="1:2">
      <c r="A174" s="195" t="s">
        <v>2256</v>
      </c>
      <c r="B174" s="198">
        <v>137439960</v>
      </c>
    </row>
    <row r="175" spans="1:2">
      <c r="A175" s="194" t="s">
        <v>2461</v>
      </c>
      <c r="B175" s="197">
        <v>137404440</v>
      </c>
    </row>
    <row r="176" spans="1:2">
      <c r="A176" s="195" t="s">
        <v>2256</v>
      </c>
      <c r="B176" s="198">
        <v>137404440</v>
      </c>
    </row>
    <row r="177" spans="1:2">
      <c r="A177" s="194" t="s">
        <v>2462</v>
      </c>
      <c r="B177" s="197">
        <v>103433310</v>
      </c>
    </row>
    <row r="178" spans="1:2">
      <c r="A178" s="195" t="s">
        <v>2256</v>
      </c>
      <c r="B178" s="198">
        <v>103433310</v>
      </c>
    </row>
    <row r="179" spans="1:2">
      <c r="A179" s="194" t="s">
        <v>2463</v>
      </c>
      <c r="B179" s="197">
        <v>96211108</v>
      </c>
    </row>
    <row r="180" spans="1:2">
      <c r="A180" s="195" t="s">
        <v>2284</v>
      </c>
      <c r="B180" s="198">
        <v>96211108</v>
      </c>
    </row>
    <row r="181" spans="1:2">
      <c r="A181" s="195" t="s">
        <v>2236</v>
      </c>
      <c r="B181" s="199"/>
    </row>
    <row r="182" spans="1:2">
      <c r="A182" s="194" t="s">
        <v>2464</v>
      </c>
      <c r="B182" s="197">
        <v>144209310</v>
      </c>
    </row>
    <row r="183" spans="1:2">
      <c r="A183" s="195" t="s">
        <v>2236</v>
      </c>
      <c r="B183" s="198">
        <v>144209310</v>
      </c>
    </row>
    <row r="184" spans="1:2">
      <c r="A184" s="194" t="s">
        <v>2465</v>
      </c>
      <c r="B184" s="197">
        <v>75736562</v>
      </c>
    </row>
    <row r="185" spans="1:2">
      <c r="A185" s="195" t="s">
        <v>2284</v>
      </c>
      <c r="B185" s="198">
        <v>75736562</v>
      </c>
    </row>
    <row r="186" spans="1:2">
      <c r="A186" s="195" t="s">
        <v>2236</v>
      </c>
      <c r="B186" s="199"/>
    </row>
    <row r="187" spans="1:2">
      <c r="A187" s="194" t="s">
        <v>2466</v>
      </c>
      <c r="B187" s="197">
        <v>62344278</v>
      </c>
    </row>
    <row r="188" spans="1:2">
      <c r="A188" s="195" t="s">
        <v>2236</v>
      </c>
      <c r="B188" s="198">
        <v>62344278</v>
      </c>
    </row>
    <row r="189" spans="1:2">
      <c r="A189" s="194" t="s">
        <v>2467</v>
      </c>
      <c r="B189" s="197">
        <v>2773252</v>
      </c>
    </row>
    <row r="190" spans="1:2">
      <c r="A190" s="195" t="s">
        <v>2236</v>
      </c>
      <c r="B190" s="198">
        <v>2773252</v>
      </c>
    </row>
    <row r="191" spans="1:2">
      <c r="A191" s="194" t="s">
        <v>2468</v>
      </c>
      <c r="B191" s="197">
        <v>113355000</v>
      </c>
    </row>
    <row r="192" spans="1:2">
      <c r="A192" s="195" t="s">
        <v>2236</v>
      </c>
      <c r="B192" s="198">
        <v>113355000</v>
      </c>
    </row>
    <row r="193" spans="1:2">
      <c r="A193" s="194" t="s">
        <v>2469</v>
      </c>
      <c r="B193" s="197">
        <v>103020000</v>
      </c>
    </row>
    <row r="194" spans="1:2">
      <c r="A194" s="195" t="s">
        <v>2236</v>
      </c>
      <c r="B194" s="198">
        <v>103020000</v>
      </c>
    </row>
    <row r="195" spans="1:2">
      <c r="A195" s="193" t="s">
        <v>840</v>
      </c>
      <c r="B195" s="196">
        <v>31444400</v>
      </c>
    </row>
    <row r="196" spans="1:2">
      <c r="A196" s="194" t="s">
        <v>841</v>
      </c>
      <c r="B196" s="197">
        <v>17964800</v>
      </c>
    </row>
    <row r="197" spans="1:2">
      <c r="A197" s="195" t="s">
        <v>2275</v>
      </c>
      <c r="B197" s="198">
        <v>17964800</v>
      </c>
    </row>
    <row r="198" spans="1:2">
      <c r="A198" s="195" t="s">
        <v>2237</v>
      </c>
      <c r="B198" s="199"/>
    </row>
    <row r="199" spans="1:2">
      <c r="A199" s="194" t="s">
        <v>2470</v>
      </c>
      <c r="B199" s="197">
        <v>13479600</v>
      </c>
    </row>
    <row r="200" spans="1:2">
      <c r="A200" s="195" t="s">
        <v>2283</v>
      </c>
      <c r="B200" s="198">
        <v>13479600</v>
      </c>
    </row>
    <row r="201" spans="1:2">
      <c r="A201" s="193" t="s">
        <v>842</v>
      </c>
      <c r="B201" s="196">
        <v>8446000178.0900002</v>
      </c>
    </row>
    <row r="202" spans="1:2">
      <c r="A202" s="194" t="s">
        <v>843</v>
      </c>
      <c r="B202" s="197">
        <v>671619200</v>
      </c>
    </row>
    <row r="203" spans="1:2">
      <c r="A203" s="195" t="s">
        <v>2251</v>
      </c>
      <c r="B203" s="198">
        <v>60201120</v>
      </c>
    </row>
    <row r="204" spans="1:2">
      <c r="A204" s="195" t="s">
        <v>2273</v>
      </c>
      <c r="B204" s="199"/>
    </row>
    <row r="205" spans="1:2">
      <c r="A205" s="195" t="s">
        <v>2275</v>
      </c>
      <c r="B205" s="198">
        <v>78310400</v>
      </c>
    </row>
    <row r="206" spans="1:2">
      <c r="A206" s="195" t="s">
        <v>2277</v>
      </c>
      <c r="B206" s="198">
        <v>90546400</v>
      </c>
    </row>
    <row r="207" spans="1:2">
      <c r="A207" s="195" t="s">
        <v>2246</v>
      </c>
      <c r="B207" s="198">
        <v>84428400</v>
      </c>
    </row>
    <row r="208" spans="1:2">
      <c r="A208" s="195" t="s">
        <v>2240</v>
      </c>
      <c r="B208" s="198">
        <v>130680480</v>
      </c>
    </row>
    <row r="209" spans="1:2">
      <c r="A209" s="195" t="s">
        <v>2242</v>
      </c>
      <c r="B209" s="198">
        <v>64850800</v>
      </c>
    </row>
    <row r="210" spans="1:2">
      <c r="A210" s="195" t="s">
        <v>2256</v>
      </c>
      <c r="B210" s="198">
        <v>57310400</v>
      </c>
    </row>
    <row r="211" spans="1:2">
      <c r="A211" s="195" t="s">
        <v>2236</v>
      </c>
      <c r="B211" s="198">
        <v>105291200</v>
      </c>
    </row>
    <row r="212" spans="1:2">
      <c r="A212" s="194" t="s">
        <v>844</v>
      </c>
      <c r="B212" s="197">
        <v>176738303.49000001</v>
      </c>
    </row>
    <row r="213" spans="1:2">
      <c r="A213" s="195" t="s">
        <v>2262</v>
      </c>
      <c r="B213" s="198">
        <v>22252261.68</v>
      </c>
    </row>
    <row r="214" spans="1:2">
      <c r="A214" s="195" t="s">
        <v>2263</v>
      </c>
      <c r="B214" s="198">
        <v>29006647.789999999</v>
      </c>
    </row>
    <row r="215" spans="1:2">
      <c r="A215" s="195" t="s">
        <v>2264</v>
      </c>
      <c r="B215" s="198">
        <v>32010541.210000001</v>
      </c>
    </row>
    <row r="216" spans="1:2">
      <c r="A216" s="195" t="s">
        <v>2265</v>
      </c>
      <c r="B216" s="198">
        <v>47997850.310000002</v>
      </c>
    </row>
    <row r="217" spans="1:2">
      <c r="A217" s="195" t="s">
        <v>2266</v>
      </c>
      <c r="B217" s="198">
        <v>19083850.059999999</v>
      </c>
    </row>
    <row r="218" spans="1:2">
      <c r="A218" s="195" t="s">
        <v>2267</v>
      </c>
      <c r="B218" s="198">
        <v>26387152.440000001</v>
      </c>
    </row>
    <row r="219" spans="1:2">
      <c r="A219" s="194" t="s">
        <v>845</v>
      </c>
      <c r="B219" s="197">
        <v>92205922.599999994</v>
      </c>
    </row>
    <row r="220" spans="1:2">
      <c r="A220" s="195" t="s">
        <v>2267</v>
      </c>
      <c r="B220" s="198">
        <v>14944258.779999999</v>
      </c>
    </row>
    <row r="221" spans="1:2">
      <c r="A221" s="195" t="s">
        <v>2268</v>
      </c>
      <c r="B221" s="198">
        <v>12872374.02</v>
      </c>
    </row>
    <row r="222" spans="1:2">
      <c r="A222" s="195" t="s">
        <v>2270</v>
      </c>
      <c r="B222" s="198">
        <v>4272250.4000000004</v>
      </c>
    </row>
    <row r="223" spans="1:2">
      <c r="A223" s="195" t="s">
        <v>2261</v>
      </c>
      <c r="B223" s="199"/>
    </row>
    <row r="224" spans="1:2">
      <c r="A224" s="195" t="s">
        <v>2280</v>
      </c>
      <c r="B224" s="198">
        <v>19053035.550000001</v>
      </c>
    </row>
    <row r="225" spans="1:2">
      <c r="A225" s="195" t="s">
        <v>2281</v>
      </c>
      <c r="B225" s="198">
        <v>28585690.100000001</v>
      </c>
    </row>
    <row r="226" spans="1:2">
      <c r="A226" s="195" t="s">
        <v>2240</v>
      </c>
      <c r="B226" s="198">
        <v>12478313.75</v>
      </c>
    </row>
    <row r="227" spans="1:2">
      <c r="A227" s="194" t="s">
        <v>846</v>
      </c>
      <c r="B227" s="197">
        <v>5882707200</v>
      </c>
    </row>
    <row r="228" spans="1:2">
      <c r="A228" s="195" t="s">
        <v>2268</v>
      </c>
      <c r="B228" s="198">
        <v>165000000</v>
      </c>
    </row>
    <row r="229" spans="1:2">
      <c r="A229" s="195" t="s">
        <v>2269</v>
      </c>
      <c r="B229" s="198">
        <v>48400000</v>
      </c>
    </row>
    <row r="230" spans="1:2">
      <c r="A230" s="195" t="s">
        <v>2270</v>
      </c>
      <c r="B230" s="198">
        <v>225500000</v>
      </c>
    </row>
    <row r="231" spans="1:2">
      <c r="A231" s="195" t="s">
        <v>2261</v>
      </c>
      <c r="B231" s="198">
        <v>280500000</v>
      </c>
    </row>
    <row r="232" spans="1:2">
      <c r="A232" s="195" t="s">
        <v>2271</v>
      </c>
      <c r="B232" s="198">
        <v>27500000</v>
      </c>
    </row>
    <row r="233" spans="1:2">
      <c r="A233" s="195" t="s">
        <v>2272</v>
      </c>
      <c r="B233" s="198">
        <v>143000000</v>
      </c>
    </row>
    <row r="234" spans="1:2">
      <c r="A234" s="195" t="s">
        <v>2251</v>
      </c>
      <c r="B234" s="198">
        <v>418000000</v>
      </c>
    </row>
    <row r="235" spans="1:2">
      <c r="A235" s="195" t="s">
        <v>2273</v>
      </c>
      <c r="B235" s="198">
        <v>181500000</v>
      </c>
    </row>
    <row r="236" spans="1:2">
      <c r="A236" s="195" t="s">
        <v>2274</v>
      </c>
      <c r="B236" s="198">
        <v>181500000</v>
      </c>
    </row>
    <row r="237" spans="1:2">
      <c r="A237" s="195" t="s">
        <v>2275</v>
      </c>
      <c r="B237" s="198">
        <v>264000000</v>
      </c>
    </row>
    <row r="238" spans="1:2">
      <c r="A238" s="195" t="s">
        <v>2237</v>
      </c>
      <c r="B238" s="198">
        <v>176000000</v>
      </c>
    </row>
    <row r="239" spans="1:2">
      <c r="A239" s="195" t="s">
        <v>2276</v>
      </c>
      <c r="B239" s="198">
        <v>192500000</v>
      </c>
    </row>
    <row r="240" spans="1:2">
      <c r="A240" s="195" t="s">
        <v>2277</v>
      </c>
      <c r="B240" s="198">
        <v>302500000</v>
      </c>
    </row>
    <row r="241" spans="1:2">
      <c r="A241" s="195" t="s">
        <v>2278</v>
      </c>
      <c r="B241" s="198">
        <v>165000000</v>
      </c>
    </row>
    <row r="242" spans="1:2">
      <c r="A242" s="195" t="s">
        <v>2279</v>
      </c>
      <c r="B242" s="198">
        <v>132000000</v>
      </c>
    </row>
    <row r="243" spans="1:2">
      <c r="A243" s="195" t="s">
        <v>2246</v>
      </c>
      <c r="B243" s="198">
        <v>412500000</v>
      </c>
    </row>
    <row r="244" spans="1:2">
      <c r="A244" s="195" t="s">
        <v>2280</v>
      </c>
      <c r="B244" s="198">
        <v>159500000</v>
      </c>
    </row>
    <row r="245" spans="1:2">
      <c r="A245" s="195" t="s">
        <v>2281</v>
      </c>
      <c r="B245" s="198">
        <v>143000000</v>
      </c>
    </row>
    <row r="246" spans="1:2">
      <c r="A246" s="195" t="s">
        <v>2240</v>
      </c>
      <c r="B246" s="198">
        <v>341000000</v>
      </c>
    </row>
    <row r="247" spans="1:2">
      <c r="A247" s="195" t="s">
        <v>2282</v>
      </c>
      <c r="B247" s="198">
        <v>170500000</v>
      </c>
    </row>
    <row r="248" spans="1:2">
      <c r="A248" s="195" t="s">
        <v>2249</v>
      </c>
      <c r="B248" s="198">
        <v>214500000</v>
      </c>
    </row>
    <row r="249" spans="1:2">
      <c r="A249" s="195" t="s">
        <v>2242</v>
      </c>
      <c r="B249" s="198">
        <v>302500000</v>
      </c>
    </row>
    <row r="250" spans="1:2">
      <c r="A250" s="195" t="s">
        <v>2245</v>
      </c>
      <c r="B250" s="198">
        <v>126500000</v>
      </c>
    </row>
    <row r="251" spans="1:2">
      <c r="A251" s="195" t="s">
        <v>2283</v>
      </c>
      <c r="B251" s="198">
        <v>258500000</v>
      </c>
    </row>
    <row r="252" spans="1:2">
      <c r="A252" s="195" t="s">
        <v>2256</v>
      </c>
      <c r="B252" s="198">
        <v>275000000</v>
      </c>
    </row>
    <row r="253" spans="1:2">
      <c r="A253" s="195" t="s">
        <v>2258</v>
      </c>
      <c r="B253" s="198">
        <v>112560000</v>
      </c>
    </row>
    <row r="254" spans="1:2">
      <c r="A254" s="195" t="s">
        <v>2284</v>
      </c>
      <c r="B254" s="198">
        <v>202608000</v>
      </c>
    </row>
    <row r="255" spans="1:2">
      <c r="A255" s="195" t="s">
        <v>2236</v>
      </c>
      <c r="B255" s="198">
        <v>261139200</v>
      </c>
    </row>
    <row r="256" spans="1:2">
      <c r="A256" s="194" t="s">
        <v>847</v>
      </c>
      <c r="B256" s="200"/>
    </row>
    <row r="257" spans="1:2">
      <c r="A257" s="195" t="s">
        <v>2326</v>
      </c>
      <c r="B257" s="199"/>
    </row>
    <row r="258" spans="1:2">
      <c r="A258" s="194" t="s">
        <v>848</v>
      </c>
      <c r="B258" s="197">
        <v>27500000</v>
      </c>
    </row>
    <row r="259" spans="1:2">
      <c r="A259" s="195" t="s">
        <v>2326</v>
      </c>
      <c r="B259" s="198">
        <v>27500000</v>
      </c>
    </row>
    <row r="260" spans="1:2">
      <c r="A260" s="195" t="s">
        <v>2262</v>
      </c>
      <c r="B260" s="199"/>
    </row>
    <row r="261" spans="1:2">
      <c r="A261" s="194" t="s">
        <v>849</v>
      </c>
      <c r="B261" s="197">
        <v>33000000</v>
      </c>
    </row>
    <row r="262" spans="1:2">
      <c r="A262" s="195" t="s">
        <v>2326</v>
      </c>
      <c r="B262" s="198">
        <v>33000000</v>
      </c>
    </row>
    <row r="263" spans="1:2">
      <c r="A263" s="195" t="s">
        <v>2358</v>
      </c>
      <c r="B263" s="199"/>
    </row>
    <row r="264" spans="1:2">
      <c r="A264" s="194" t="s">
        <v>850</v>
      </c>
      <c r="B264" s="197">
        <v>27500000</v>
      </c>
    </row>
    <row r="265" spans="1:2">
      <c r="A265" s="195" t="s">
        <v>2358</v>
      </c>
      <c r="B265" s="198">
        <v>27500000</v>
      </c>
    </row>
    <row r="266" spans="1:2">
      <c r="A266" s="195" t="s">
        <v>2262</v>
      </c>
      <c r="B266" s="199"/>
    </row>
    <row r="267" spans="1:2">
      <c r="A267" s="194" t="s">
        <v>851</v>
      </c>
      <c r="B267" s="197">
        <v>11000000</v>
      </c>
    </row>
    <row r="268" spans="1:2">
      <c r="A268" s="195" t="s">
        <v>2358</v>
      </c>
      <c r="B268" s="198">
        <v>11000000</v>
      </c>
    </row>
    <row r="269" spans="1:2">
      <c r="A269" s="195" t="s">
        <v>2262</v>
      </c>
      <c r="B269" s="199"/>
    </row>
    <row r="270" spans="1:2">
      <c r="A270" s="194" t="s">
        <v>852</v>
      </c>
      <c r="B270" s="197">
        <v>27500000</v>
      </c>
    </row>
    <row r="271" spans="1:2">
      <c r="A271" s="195" t="s">
        <v>2358</v>
      </c>
      <c r="B271" s="198">
        <v>27500000</v>
      </c>
    </row>
    <row r="272" spans="1:2">
      <c r="A272" s="194" t="s">
        <v>853</v>
      </c>
      <c r="B272" s="197">
        <v>27500000</v>
      </c>
    </row>
    <row r="273" spans="1:2">
      <c r="A273" s="195" t="s">
        <v>2358</v>
      </c>
      <c r="B273" s="198">
        <v>27500000</v>
      </c>
    </row>
    <row r="274" spans="1:2">
      <c r="A274" s="194" t="s">
        <v>854</v>
      </c>
      <c r="B274" s="197">
        <v>33000000</v>
      </c>
    </row>
    <row r="275" spans="1:2">
      <c r="A275" s="195" t="s">
        <v>2358</v>
      </c>
      <c r="B275" s="198">
        <v>33000000</v>
      </c>
    </row>
    <row r="276" spans="1:2">
      <c r="A276" s="195" t="s">
        <v>2262</v>
      </c>
      <c r="B276" s="199"/>
    </row>
    <row r="277" spans="1:2">
      <c r="A277" s="194" t="s">
        <v>855</v>
      </c>
      <c r="B277" s="197">
        <v>33000000</v>
      </c>
    </row>
    <row r="278" spans="1:2">
      <c r="A278" s="195" t="s">
        <v>2358</v>
      </c>
      <c r="B278" s="198">
        <v>33000000</v>
      </c>
    </row>
    <row r="279" spans="1:2">
      <c r="A279" s="195" t="s">
        <v>2262</v>
      </c>
      <c r="B279" s="199"/>
    </row>
    <row r="280" spans="1:2">
      <c r="A280" s="194" t="s">
        <v>856</v>
      </c>
      <c r="B280" s="197">
        <v>33000000</v>
      </c>
    </row>
    <row r="281" spans="1:2">
      <c r="A281" s="195" t="s">
        <v>2262</v>
      </c>
      <c r="B281" s="198">
        <v>33000000</v>
      </c>
    </row>
    <row r="282" spans="1:2">
      <c r="A282" s="194" t="s">
        <v>857</v>
      </c>
      <c r="B282" s="197">
        <v>27500000</v>
      </c>
    </row>
    <row r="283" spans="1:2">
      <c r="A283" s="195" t="s">
        <v>2262</v>
      </c>
      <c r="B283" s="198">
        <v>27500000</v>
      </c>
    </row>
    <row r="284" spans="1:2">
      <c r="A284" s="194" t="s">
        <v>858</v>
      </c>
      <c r="B284" s="197">
        <v>16500000</v>
      </c>
    </row>
    <row r="285" spans="1:2">
      <c r="A285" s="195" t="s">
        <v>2262</v>
      </c>
      <c r="B285" s="198">
        <v>16500000</v>
      </c>
    </row>
    <row r="286" spans="1:2">
      <c r="A286" s="194" t="s">
        <v>859</v>
      </c>
      <c r="B286" s="197">
        <v>22000000</v>
      </c>
    </row>
    <row r="287" spans="1:2">
      <c r="A287" s="195" t="s">
        <v>2262</v>
      </c>
      <c r="B287" s="198">
        <v>22000000</v>
      </c>
    </row>
    <row r="288" spans="1:2">
      <c r="A288" s="194" t="s">
        <v>860</v>
      </c>
      <c r="B288" s="197">
        <v>33000000</v>
      </c>
    </row>
    <row r="289" spans="1:2">
      <c r="A289" s="195" t="s">
        <v>2262</v>
      </c>
      <c r="B289" s="198">
        <v>33000000</v>
      </c>
    </row>
    <row r="290" spans="1:2">
      <c r="A290" s="194" t="s">
        <v>861</v>
      </c>
      <c r="B290" s="197">
        <v>27500000</v>
      </c>
    </row>
    <row r="291" spans="1:2">
      <c r="A291" s="195" t="s">
        <v>2262</v>
      </c>
      <c r="B291" s="198">
        <v>27500000</v>
      </c>
    </row>
    <row r="292" spans="1:2">
      <c r="A292" s="194" t="s">
        <v>862</v>
      </c>
      <c r="B292" s="197">
        <v>38500000</v>
      </c>
    </row>
    <row r="293" spans="1:2">
      <c r="A293" s="195" t="s">
        <v>2262</v>
      </c>
      <c r="B293" s="198">
        <v>38500000</v>
      </c>
    </row>
    <row r="294" spans="1:2">
      <c r="A294" s="194" t="s">
        <v>863</v>
      </c>
      <c r="B294" s="197">
        <v>38500000</v>
      </c>
    </row>
    <row r="295" spans="1:2">
      <c r="A295" s="195" t="s">
        <v>2262</v>
      </c>
      <c r="B295" s="198">
        <v>38500000</v>
      </c>
    </row>
    <row r="296" spans="1:2">
      <c r="A296" s="194" t="s">
        <v>864</v>
      </c>
      <c r="B296" s="197">
        <v>55000000</v>
      </c>
    </row>
    <row r="297" spans="1:2">
      <c r="A297" s="195" t="s">
        <v>2262</v>
      </c>
      <c r="B297" s="198">
        <v>55000000</v>
      </c>
    </row>
    <row r="298" spans="1:2">
      <c r="A298" s="194" t="s">
        <v>865</v>
      </c>
      <c r="B298" s="197">
        <v>16500000</v>
      </c>
    </row>
    <row r="299" spans="1:2">
      <c r="A299" s="195" t="s">
        <v>2262</v>
      </c>
      <c r="B299" s="198">
        <v>16500000</v>
      </c>
    </row>
    <row r="300" spans="1:2">
      <c r="A300" s="194" t="s">
        <v>866</v>
      </c>
      <c r="B300" s="197">
        <v>27500000</v>
      </c>
    </row>
    <row r="301" spans="1:2">
      <c r="A301" s="195" t="s">
        <v>2262</v>
      </c>
      <c r="B301" s="198">
        <v>27500000</v>
      </c>
    </row>
    <row r="302" spans="1:2">
      <c r="A302" s="195" t="s">
        <v>2263</v>
      </c>
      <c r="B302" s="199"/>
    </row>
    <row r="303" spans="1:2">
      <c r="A303" s="194" t="s">
        <v>867</v>
      </c>
      <c r="B303" s="197">
        <v>38500000</v>
      </c>
    </row>
    <row r="304" spans="1:2">
      <c r="A304" s="195" t="s">
        <v>2262</v>
      </c>
      <c r="B304" s="198">
        <v>38500000</v>
      </c>
    </row>
    <row r="305" spans="1:2">
      <c r="A305" s="195" t="s">
        <v>2263</v>
      </c>
      <c r="B305" s="199"/>
    </row>
    <row r="306" spans="1:2">
      <c r="A306" s="195" t="s">
        <v>2265</v>
      </c>
      <c r="B306" s="199"/>
    </row>
    <row r="307" spans="1:2">
      <c r="A307" s="194" t="s">
        <v>868</v>
      </c>
      <c r="B307" s="197">
        <v>33000000</v>
      </c>
    </row>
    <row r="308" spans="1:2">
      <c r="A308" s="195" t="s">
        <v>2263</v>
      </c>
      <c r="B308" s="198">
        <v>33000000</v>
      </c>
    </row>
    <row r="309" spans="1:2">
      <c r="A309" s="194" t="s">
        <v>869</v>
      </c>
      <c r="B309" s="197">
        <v>5500000</v>
      </c>
    </row>
    <row r="310" spans="1:2">
      <c r="A310" s="195" t="s">
        <v>2263</v>
      </c>
      <c r="B310" s="198">
        <v>5500000</v>
      </c>
    </row>
    <row r="311" spans="1:2">
      <c r="A311" s="195" t="s">
        <v>2265</v>
      </c>
      <c r="B311" s="199"/>
    </row>
    <row r="312" spans="1:2">
      <c r="A312" s="194" t="s">
        <v>870</v>
      </c>
      <c r="B312" s="197">
        <v>38500000</v>
      </c>
    </row>
    <row r="313" spans="1:2">
      <c r="A313" s="195" t="s">
        <v>2263</v>
      </c>
      <c r="B313" s="198">
        <v>38500000</v>
      </c>
    </row>
    <row r="314" spans="1:2">
      <c r="A314" s="195" t="s">
        <v>2264</v>
      </c>
      <c r="B314" s="199"/>
    </row>
    <row r="315" spans="1:2">
      <c r="A315" s="194" t="s">
        <v>871</v>
      </c>
      <c r="B315" s="197">
        <v>27500000</v>
      </c>
    </row>
    <row r="316" spans="1:2">
      <c r="A316" s="195" t="s">
        <v>2263</v>
      </c>
      <c r="B316" s="198">
        <v>27500000</v>
      </c>
    </row>
    <row r="317" spans="1:2">
      <c r="A317" s="195" t="s">
        <v>2265</v>
      </c>
      <c r="B317" s="199"/>
    </row>
    <row r="318" spans="1:2">
      <c r="A318" s="194" t="s">
        <v>872</v>
      </c>
      <c r="B318" s="197">
        <v>33000000</v>
      </c>
    </row>
    <row r="319" spans="1:2">
      <c r="A319" s="195" t="s">
        <v>2263</v>
      </c>
      <c r="B319" s="198">
        <v>33000000</v>
      </c>
    </row>
    <row r="320" spans="1:2">
      <c r="A320" s="195" t="s">
        <v>2264</v>
      </c>
      <c r="B320" s="199"/>
    </row>
    <row r="321" spans="1:2">
      <c r="A321" s="194" t="s">
        <v>873</v>
      </c>
      <c r="B321" s="197">
        <v>16500000</v>
      </c>
    </row>
    <row r="322" spans="1:2">
      <c r="A322" s="195" t="s">
        <v>2264</v>
      </c>
      <c r="B322" s="198">
        <v>16500000</v>
      </c>
    </row>
    <row r="323" spans="1:2">
      <c r="A323" s="194" t="s">
        <v>874</v>
      </c>
      <c r="B323" s="197">
        <v>55000000</v>
      </c>
    </row>
    <row r="324" spans="1:2">
      <c r="A324" s="195" t="s">
        <v>2264</v>
      </c>
      <c r="B324" s="198">
        <v>55000000</v>
      </c>
    </row>
    <row r="325" spans="1:2">
      <c r="A325" s="195" t="s">
        <v>2265</v>
      </c>
      <c r="B325" s="199"/>
    </row>
    <row r="326" spans="1:2">
      <c r="A326" s="194" t="s">
        <v>875</v>
      </c>
      <c r="B326" s="197">
        <v>38500000</v>
      </c>
    </row>
    <row r="327" spans="1:2">
      <c r="A327" s="195" t="s">
        <v>2264</v>
      </c>
      <c r="B327" s="198">
        <v>38500000</v>
      </c>
    </row>
    <row r="328" spans="1:2">
      <c r="A328" s="194" t="s">
        <v>876</v>
      </c>
      <c r="B328" s="197">
        <v>33000000</v>
      </c>
    </row>
    <row r="329" spans="1:2">
      <c r="A329" s="195" t="s">
        <v>2264</v>
      </c>
      <c r="B329" s="198">
        <v>33000000</v>
      </c>
    </row>
    <row r="330" spans="1:2">
      <c r="A330" s="194" t="s">
        <v>877</v>
      </c>
      <c r="B330" s="197">
        <v>27500000</v>
      </c>
    </row>
    <row r="331" spans="1:2">
      <c r="A331" s="195" t="s">
        <v>2265</v>
      </c>
      <c r="B331" s="198">
        <v>27500000</v>
      </c>
    </row>
    <row r="332" spans="1:2">
      <c r="A332" s="194" t="s">
        <v>878</v>
      </c>
      <c r="B332" s="197">
        <v>27500000</v>
      </c>
    </row>
    <row r="333" spans="1:2">
      <c r="A333" s="195" t="s">
        <v>2265</v>
      </c>
      <c r="B333" s="198">
        <v>27500000</v>
      </c>
    </row>
    <row r="334" spans="1:2">
      <c r="A334" s="194" t="s">
        <v>879</v>
      </c>
      <c r="B334" s="197">
        <v>33000000</v>
      </c>
    </row>
    <row r="335" spans="1:2">
      <c r="A335" s="195" t="s">
        <v>2265</v>
      </c>
      <c r="B335" s="198">
        <v>33000000</v>
      </c>
    </row>
    <row r="336" spans="1:2">
      <c r="A336" s="194" t="s">
        <v>880</v>
      </c>
      <c r="B336" s="197">
        <v>16500000</v>
      </c>
    </row>
    <row r="337" spans="1:2">
      <c r="A337" s="195" t="s">
        <v>2265</v>
      </c>
      <c r="B337" s="198">
        <v>16500000</v>
      </c>
    </row>
    <row r="338" spans="1:2">
      <c r="A338" s="194" t="s">
        <v>881</v>
      </c>
      <c r="B338" s="197">
        <v>33000000</v>
      </c>
    </row>
    <row r="339" spans="1:2">
      <c r="A339" s="195" t="s">
        <v>2265</v>
      </c>
      <c r="B339" s="198">
        <v>33000000</v>
      </c>
    </row>
    <row r="340" spans="1:2">
      <c r="A340" s="194" t="s">
        <v>882</v>
      </c>
      <c r="B340" s="197">
        <v>22000000</v>
      </c>
    </row>
    <row r="341" spans="1:2">
      <c r="A341" s="195" t="s">
        <v>2265</v>
      </c>
      <c r="B341" s="198">
        <v>22000000</v>
      </c>
    </row>
    <row r="342" spans="1:2">
      <c r="A342" s="194" t="s">
        <v>883</v>
      </c>
      <c r="B342" s="197">
        <v>55000000</v>
      </c>
    </row>
    <row r="343" spans="1:2">
      <c r="A343" s="195" t="s">
        <v>2265</v>
      </c>
      <c r="B343" s="198">
        <v>55000000</v>
      </c>
    </row>
    <row r="344" spans="1:2">
      <c r="A344" s="194" t="s">
        <v>884</v>
      </c>
      <c r="B344" s="197">
        <v>33000000</v>
      </c>
    </row>
    <row r="345" spans="1:2">
      <c r="A345" s="195" t="s">
        <v>2265</v>
      </c>
      <c r="B345" s="198">
        <v>33000000</v>
      </c>
    </row>
    <row r="346" spans="1:2">
      <c r="A346" s="194" t="s">
        <v>885</v>
      </c>
      <c r="B346" s="197">
        <v>33000000</v>
      </c>
    </row>
    <row r="347" spans="1:2">
      <c r="A347" s="195" t="s">
        <v>2265</v>
      </c>
      <c r="B347" s="198">
        <v>33000000</v>
      </c>
    </row>
    <row r="348" spans="1:2">
      <c r="A348" s="194" t="s">
        <v>886</v>
      </c>
      <c r="B348" s="197">
        <v>33000000</v>
      </c>
    </row>
    <row r="349" spans="1:2">
      <c r="A349" s="195" t="s">
        <v>2265</v>
      </c>
      <c r="B349" s="198">
        <v>22000000</v>
      </c>
    </row>
    <row r="350" spans="1:2">
      <c r="A350" s="195" t="s">
        <v>2266</v>
      </c>
      <c r="B350" s="198">
        <v>11000000</v>
      </c>
    </row>
    <row r="351" spans="1:2">
      <c r="A351" s="194" t="s">
        <v>887</v>
      </c>
      <c r="B351" s="197">
        <v>16500000</v>
      </c>
    </row>
    <row r="352" spans="1:2">
      <c r="A352" s="195" t="s">
        <v>2266</v>
      </c>
      <c r="B352" s="198">
        <v>16500000</v>
      </c>
    </row>
    <row r="353" spans="1:2">
      <c r="A353" s="194" t="s">
        <v>888</v>
      </c>
      <c r="B353" s="197">
        <v>33000000</v>
      </c>
    </row>
    <row r="354" spans="1:2">
      <c r="A354" s="195" t="s">
        <v>2266</v>
      </c>
      <c r="B354" s="198">
        <v>33000000</v>
      </c>
    </row>
    <row r="355" spans="1:2">
      <c r="A355" s="195" t="s">
        <v>2267</v>
      </c>
      <c r="B355" s="199"/>
    </row>
    <row r="356" spans="1:2">
      <c r="A356" s="194" t="s">
        <v>889</v>
      </c>
      <c r="B356" s="197">
        <v>38500000</v>
      </c>
    </row>
    <row r="357" spans="1:2">
      <c r="A357" s="195" t="s">
        <v>2267</v>
      </c>
      <c r="B357" s="198">
        <v>38500000</v>
      </c>
    </row>
    <row r="358" spans="1:2">
      <c r="A358" s="194" t="s">
        <v>890</v>
      </c>
      <c r="B358" s="197">
        <v>22000000</v>
      </c>
    </row>
    <row r="359" spans="1:2">
      <c r="A359" s="195" t="s">
        <v>2267</v>
      </c>
      <c r="B359" s="198">
        <v>22000000</v>
      </c>
    </row>
    <row r="360" spans="1:2">
      <c r="A360" s="194" t="s">
        <v>891</v>
      </c>
      <c r="B360" s="197">
        <v>27500000</v>
      </c>
    </row>
    <row r="361" spans="1:2">
      <c r="A361" s="195" t="s">
        <v>2267</v>
      </c>
      <c r="B361" s="198">
        <v>27500000</v>
      </c>
    </row>
    <row r="362" spans="1:2">
      <c r="A362" s="194" t="s">
        <v>892</v>
      </c>
      <c r="B362" s="197">
        <v>38500000</v>
      </c>
    </row>
    <row r="363" spans="1:2">
      <c r="A363" s="195" t="s">
        <v>2267</v>
      </c>
      <c r="B363" s="198">
        <v>38500000</v>
      </c>
    </row>
    <row r="364" spans="1:2">
      <c r="A364" s="194" t="s">
        <v>893</v>
      </c>
      <c r="B364" s="197">
        <v>38500000</v>
      </c>
    </row>
    <row r="365" spans="1:2">
      <c r="A365" s="195" t="s">
        <v>2267</v>
      </c>
      <c r="B365" s="198">
        <v>38500000</v>
      </c>
    </row>
    <row r="366" spans="1:2">
      <c r="A366" s="194" t="s">
        <v>894</v>
      </c>
      <c r="B366" s="197">
        <v>27500000</v>
      </c>
    </row>
    <row r="367" spans="1:2">
      <c r="A367" s="195" t="s">
        <v>2267</v>
      </c>
      <c r="B367" s="198">
        <v>27500000</v>
      </c>
    </row>
    <row r="368" spans="1:2">
      <c r="A368" s="194" t="s">
        <v>895</v>
      </c>
      <c r="B368" s="197">
        <v>38500000</v>
      </c>
    </row>
    <row r="369" spans="1:2">
      <c r="A369" s="195" t="s">
        <v>2267</v>
      </c>
      <c r="B369" s="198">
        <v>38500000</v>
      </c>
    </row>
    <row r="370" spans="1:2">
      <c r="A370" s="194" t="s">
        <v>896</v>
      </c>
      <c r="B370" s="197">
        <v>22000000</v>
      </c>
    </row>
    <row r="371" spans="1:2">
      <c r="A371" s="195" t="s">
        <v>2267</v>
      </c>
      <c r="B371" s="198">
        <v>22000000</v>
      </c>
    </row>
    <row r="372" spans="1:2">
      <c r="A372" s="195" t="s">
        <v>2268</v>
      </c>
      <c r="B372" s="199"/>
    </row>
    <row r="373" spans="1:2">
      <c r="A373" s="194" t="s">
        <v>897</v>
      </c>
      <c r="B373" s="197">
        <v>27500000</v>
      </c>
    </row>
    <row r="374" spans="1:2">
      <c r="A374" s="195" t="s">
        <v>2267</v>
      </c>
      <c r="B374" s="198">
        <v>27500000</v>
      </c>
    </row>
    <row r="375" spans="1:2">
      <c r="A375" s="195" t="s">
        <v>2268</v>
      </c>
      <c r="B375" s="199"/>
    </row>
    <row r="376" spans="1:2">
      <c r="A376" s="194" t="s">
        <v>898</v>
      </c>
      <c r="B376" s="197">
        <v>38500000</v>
      </c>
    </row>
    <row r="377" spans="1:2">
      <c r="A377" s="195" t="s">
        <v>2268</v>
      </c>
      <c r="B377" s="198">
        <v>38500000</v>
      </c>
    </row>
    <row r="378" spans="1:2">
      <c r="A378" s="194" t="s">
        <v>899</v>
      </c>
      <c r="B378" s="197">
        <v>38500000</v>
      </c>
    </row>
    <row r="379" spans="1:2">
      <c r="A379" s="195" t="s">
        <v>2268</v>
      </c>
      <c r="B379" s="198">
        <v>38500000</v>
      </c>
    </row>
    <row r="380" spans="1:2">
      <c r="A380" s="194" t="s">
        <v>900</v>
      </c>
      <c r="B380" s="197">
        <v>27729552</v>
      </c>
    </row>
    <row r="381" spans="1:2">
      <c r="A381" s="195" t="s">
        <v>2268</v>
      </c>
      <c r="B381" s="198">
        <v>12097017.060000001</v>
      </c>
    </row>
    <row r="382" spans="1:2">
      <c r="A382" s="195" t="s">
        <v>2269</v>
      </c>
      <c r="B382" s="198">
        <v>12812649.810000001</v>
      </c>
    </row>
    <row r="383" spans="1:2">
      <c r="A383" s="195" t="s">
        <v>2272</v>
      </c>
      <c r="B383" s="198">
        <v>2819885.13</v>
      </c>
    </row>
    <row r="384" spans="1:2">
      <c r="A384" s="195" t="s">
        <v>2251</v>
      </c>
      <c r="B384" s="199"/>
    </row>
    <row r="385" spans="1:2">
      <c r="A385" s="193" t="s">
        <v>901</v>
      </c>
      <c r="B385" s="196">
        <v>158467200</v>
      </c>
    </row>
    <row r="386" spans="1:2">
      <c r="A386" s="194" t="s">
        <v>902</v>
      </c>
      <c r="B386" s="197">
        <v>35920000</v>
      </c>
    </row>
    <row r="387" spans="1:2">
      <c r="A387" s="195" t="s">
        <v>2263</v>
      </c>
      <c r="B387" s="198">
        <v>35920000</v>
      </c>
    </row>
    <row r="388" spans="1:2">
      <c r="A388" s="194" t="s">
        <v>903</v>
      </c>
      <c r="B388" s="197">
        <v>17945200</v>
      </c>
    </row>
    <row r="389" spans="1:2">
      <c r="A389" s="195" t="s">
        <v>2269</v>
      </c>
      <c r="B389" s="198">
        <v>17945200</v>
      </c>
    </row>
    <row r="390" spans="1:2">
      <c r="A390" s="194" t="s">
        <v>1783</v>
      </c>
      <c r="B390" s="197">
        <v>35560000</v>
      </c>
    </row>
    <row r="391" spans="1:2">
      <c r="A391" s="195" t="s">
        <v>2278</v>
      </c>
      <c r="B391" s="198">
        <v>35560000</v>
      </c>
    </row>
    <row r="392" spans="1:2">
      <c r="A392" s="194" t="s">
        <v>2471</v>
      </c>
      <c r="B392" s="197">
        <v>6942000</v>
      </c>
    </row>
    <row r="393" spans="1:2">
      <c r="A393" s="195" t="s">
        <v>2236</v>
      </c>
      <c r="B393" s="198">
        <v>6942000</v>
      </c>
    </row>
    <row r="394" spans="1:2">
      <c r="A394" s="194" t="s">
        <v>2472</v>
      </c>
      <c r="B394" s="197">
        <v>62100000</v>
      </c>
    </row>
    <row r="395" spans="1:2">
      <c r="A395" s="195" t="s">
        <v>2236</v>
      </c>
      <c r="B395" s="198">
        <v>62100000</v>
      </c>
    </row>
    <row r="396" spans="1:2">
      <c r="A396" s="193" t="s">
        <v>2287</v>
      </c>
      <c r="B396" s="196">
        <v>799680</v>
      </c>
    </row>
    <row r="397" spans="1:2">
      <c r="A397" s="194" t="s">
        <v>2473</v>
      </c>
      <c r="B397" s="197">
        <v>799680</v>
      </c>
    </row>
    <row r="398" spans="1:2">
      <c r="A398" s="195" t="s">
        <v>2256</v>
      </c>
      <c r="B398" s="198">
        <v>799680</v>
      </c>
    </row>
    <row r="399" spans="1:2">
      <c r="A399" s="193" t="s">
        <v>1688</v>
      </c>
      <c r="B399" s="196">
        <v>44393360</v>
      </c>
    </row>
    <row r="400" spans="1:2">
      <c r="A400" s="194" t="s">
        <v>1689</v>
      </c>
      <c r="B400" s="197">
        <v>44393360</v>
      </c>
    </row>
    <row r="401" spans="1:2">
      <c r="A401" s="195" t="s">
        <v>2281</v>
      </c>
      <c r="B401" s="198">
        <v>44393360</v>
      </c>
    </row>
    <row r="402" spans="1:2">
      <c r="A402" s="195" t="s">
        <v>2240</v>
      </c>
      <c r="B402" s="199"/>
    </row>
    <row r="403" spans="1:2">
      <c r="A403" s="193" t="s">
        <v>1784</v>
      </c>
      <c r="B403" s="196">
        <v>1422400000</v>
      </c>
    </row>
    <row r="404" spans="1:2">
      <c r="A404" s="194" t="s">
        <v>1785</v>
      </c>
      <c r="B404" s="197">
        <v>142240000</v>
      </c>
    </row>
    <row r="405" spans="1:2">
      <c r="A405" s="195" t="s">
        <v>2276</v>
      </c>
      <c r="B405" s="198">
        <v>142240000</v>
      </c>
    </row>
    <row r="406" spans="1:2">
      <c r="A406" s="194" t="s">
        <v>1786</v>
      </c>
      <c r="B406" s="197">
        <v>142240000</v>
      </c>
    </row>
    <row r="407" spans="1:2">
      <c r="A407" s="195" t="s">
        <v>2278</v>
      </c>
      <c r="B407" s="198">
        <v>142240000</v>
      </c>
    </row>
    <row r="408" spans="1:2">
      <c r="A408" s="194" t="s">
        <v>1787</v>
      </c>
      <c r="B408" s="197">
        <v>1137920000</v>
      </c>
    </row>
    <row r="409" spans="1:2">
      <c r="A409" s="195" t="s">
        <v>2277</v>
      </c>
      <c r="B409" s="198">
        <v>1137920000</v>
      </c>
    </row>
    <row r="410" spans="1:2">
      <c r="A410" s="195" t="s">
        <v>2246</v>
      </c>
      <c r="B410" s="199"/>
    </row>
    <row r="411" spans="1:2">
      <c r="A411" s="195" t="s">
        <v>2280</v>
      </c>
      <c r="B411" s="199"/>
    </row>
    <row r="412" spans="1:2">
      <c r="A412" s="193" t="s">
        <v>1788</v>
      </c>
      <c r="B412" s="196">
        <v>8984000</v>
      </c>
    </row>
    <row r="413" spans="1:2">
      <c r="A413" s="194" t="s">
        <v>1789</v>
      </c>
      <c r="B413" s="197">
        <v>8984000</v>
      </c>
    </row>
    <row r="414" spans="1:2">
      <c r="A414" s="195" t="s">
        <v>2246</v>
      </c>
      <c r="B414" s="198">
        <v>8984000</v>
      </c>
    </row>
    <row r="415" spans="1:2">
      <c r="A415" s="193" t="s">
        <v>904</v>
      </c>
      <c r="B415" s="196">
        <v>1250766697.3100002</v>
      </c>
    </row>
    <row r="416" spans="1:2">
      <c r="A416" s="194" t="s">
        <v>905</v>
      </c>
      <c r="B416" s="197">
        <v>420657321.37</v>
      </c>
    </row>
    <row r="417" spans="1:2">
      <c r="A417" s="195" t="s">
        <v>2265</v>
      </c>
      <c r="B417" s="198">
        <v>420657321.37</v>
      </c>
    </row>
    <row r="418" spans="1:2">
      <c r="A418" s="194" t="s">
        <v>1790</v>
      </c>
      <c r="B418" s="197">
        <v>414846516</v>
      </c>
    </row>
    <row r="419" spans="1:2">
      <c r="A419" s="195" t="s">
        <v>2237</v>
      </c>
      <c r="B419" s="198">
        <v>414846516</v>
      </c>
    </row>
    <row r="420" spans="1:2">
      <c r="A420" s="194" t="s">
        <v>1791</v>
      </c>
      <c r="B420" s="197">
        <v>415262859.94</v>
      </c>
    </row>
    <row r="421" spans="1:2">
      <c r="A421" s="195" t="s">
        <v>2246</v>
      </c>
      <c r="B421" s="198">
        <v>415262859.94</v>
      </c>
    </row>
    <row r="422" spans="1:2">
      <c r="A422" s="193" t="s">
        <v>2474</v>
      </c>
      <c r="B422" s="196">
        <v>58385600</v>
      </c>
    </row>
    <row r="423" spans="1:2">
      <c r="A423" s="194" t="s">
        <v>2475</v>
      </c>
      <c r="B423" s="197">
        <v>58385600</v>
      </c>
    </row>
    <row r="424" spans="1:2">
      <c r="A424" s="195" t="s">
        <v>2284</v>
      </c>
      <c r="B424" s="198">
        <v>58385600</v>
      </c>
    </row>
    <row r="425" spans="1:2">
      <c r="A425" s="193" t="s">
        <v>2476</v>
      </c>
      <c r="B425" s="196">
        <v>17964800</v>
      </c>
    </row>
    <row r="426" spans="1:2">
      <c r="A426" s="194" t="s">
        <v>2477</v>
      </c>
      <c r="B426" s="197">
        <v>17964800</v>
      </c>
    </row>
    <row r="427" spans="1:2">
      <c r="A427" s="195" t="s">
        <v>2242</v>
      </c>
      <c r="B427" s="198">
        <v>17964800</v>
      </c>
    </row>
    <row r="428" spans="1:2">
      <c r="A428" s="193" t="s">
        <v>270</v>
      </c>
      <c r="B428" s="196">
        <v>24772248619.989998</v>
      </c>
    </row>
    <row r="429" spans="1:2">
      <c r="A429" s="194" t="s">
        <v>906</v>
      </c>
      <c r="B429" s="200"/>
    </row>
    <row r="430" spans="1:2">
      <c r="A430" s="195" t="s">
        <v>2326</v>
      </c>
      <c r="B430" s="199"/>
    </row>
    <row r="431" spans="1:2">
      <c r="A431" s="194" t="s">
        <v>907</v>
      </c>
      <c r="B431" s="200"/>
    </row>
    <row r="432" spans="1:2">
      <c r="A432" s="195" t="s">
        <v>2326</v>
      </c>
      <c r="B432" s="199"/>
    </row>
    <row r="433" spans="1:2">
      <c r="A433" s="194" t="s">
        <v>908</v>
      </c>
      <c r="B433" s="200"/>
    </row>
    <row r="434" spans="1:2">
      <c r="A434" s="195" t="s">
        <v>2326</v>
      </c>
      <c r="B434" s="199"/>
    </row>
    <row r="435" spans="1:2">
      <c r="A435" s="195" t="s">
        <v>2265</v>
      </c>
      <c r="B435" s="199"/>
    </row>
    <row r="436" spans="1:2">
      <c r="A436" s="194" t="s">
        <v>909</v>
      </c>
      <c r="B436" s="200"/>
    </row>
    <row r="437" spans="1:2">
      <c r="A437" s="195" t="s">
        <v>2326</v>
      </c>
      <c r="B437" s="199"/>
    </row>
    <row r="438" spans="1:2">
      <c r="A438" s="194" t="s">
        <v>910</v>
      </c>
      <c r="B438" s="200"/>
    </row>
    <row r="439" spans="1:2">
      <c r="A439" s="195" t="s">
        <v>2326</v>
      </c>
      <c r="B439" s="199"/>
    </row>
    <row r="440" spans="1:2">
      <c r="A440" s="195" t="s">
        <v>2358</v>
      </c>
      <c r="B440" s="199"/>
    </row>
    <row r="441" spans="1:2">
      <c r="A441" s="195" t="s">
        <v>2265</v>
      </c>
      <c r="B441" s="199"/>
    </row>
    <row r="442" spans="1:2">
      <c r="A442" s="194" t="s">
        <v>911</v>
      </c>
      <c r="B442" s="200"/>
    </row>
    <row r="443" spans="1:2">
      <c r="A443" s="195" t="s">
        <v>2326</v>
      </c>
      <c r="B443" s="199"/>
    </row>
    <row r="444" spans="1:2">
      <c r="A444" s="195" t="s">
        <v>2358</v>
      </c>
      <c r="B444" s="199"/>
    </row>
    <row r="445" spans="1:2">
      <c r="A445" s="195" t="s">
        <v>2262</v>
      </c>
      <c r="B445" s="199"/>
    </row>
    <row r="446" spans="1:2">
      <c r="A446" s="195" t="s">
        <v>2265</v>
      </c>
      <c r="B446" s="199"/>
    </row>
    <row r="447" spans="1:2">
      <c r="A447" s="194" t="s">
        <v>912</v>
      </c>
      <c r="B447" s="200"/>
    </row>
    <row r="448" spans="1:2">
      <c r="A448" s="195" t="s">
        <v>2326</v>
      </c>
      <c r="B448" s="199"/>
    </row>
    <row r="449" spans="1:2">
      <c r="A449" s="195" t="s">
        <v>2262</v>
      </c>
      <c r="B449" s="199"/>
    </row>
    <row r="450" spans="1:2">
      <c r="A450" s="195" t="s">
        <v>2265</v>
      </c>
      <c r="B450" s="199"/>
    </row>
    <row r="451" spans="1:2">
      <c r="A451" s="194" t="s">
        <v>913</v>
      </c>
      <c r="B451" s="197">
        <v>1529936996</v>
      </c>
    </row>
    <row r="452" spans="1:2">
      <c r="A452" s="195" t="s">
        <v>2358</v>
      </c>
      <c r="B452" s="198">
        <v>1529936996</v>
      </c>
    </row>
    <row r="453" spans="1:2">
      <c r="A453" s="195" t="s">
        <v>2264</v>
      </c>
      <c r="B453" s="199"/>
    </row>
    <row r="454" spans="1:2">
      <c r="A454" s="195" t="s">
        <v>2265</v>
      </c>
      <c r="B454" s="199"/>
    </row>
    <row r="455" spans="1:2">
      <c r="A455" s="194" t="s">
        <v>914</v>
      </c>
      <c r="B455" s="197">
        <v>1533912604</v>
      </c>
    </row>
    <row r="456" spans="1:2">
      <c r="A456" s="195" t="s">
        <v>2262</v>
      </c>
      <c r="B456" s="198">
        <v>1533912604</v>
      </c>
    </row>
    <row r="457" spans="1:2">
      <c r="A457" s="195" t="s">
        <v>2264</v>
      </c>
      <c r="B457" s="199"/>
    </row>
    <row r="458" spans="1:2">
      <c r="A458" s="195" t="s">
        <v>2265</v>
      </c>
      <c r="B458" s="199"/>
    </row>
    <row r="459" spans="1:2">
      <c r="A459" s="194" t="s">
        <v>915</v>
      </c>
      <c r="B459" s="197">
        <v>1534061956</v>
      </c>
    </row>
    <row r="460" spans="1:2">
      <c r="A460" s="195" t="s">
        <v>2262</v>
      </c>
      <c r="B460" s="198">
        <v>1534061956</v>
      </c>
    </row>
    <row r="461" spans="1:2">
      <c r="A461" s="195" t="s">
        <v>2264</v>
      </c>
      <c r="B461" s="199"/>
    </row>
    <row r="462" spans="1:2">
      <c r="A462" s="195" t="s">
        <v>2271</v>
      </c>
      <c r="B462" s="199"/>
    </row>
    <row r="463" spans="1:2">
      <c r="A463" s="194" t="s">
        <v>916</v>
      </c>
      <c r="B463" s="197">
        <v>1529780532</v>
      </c>
    </row>
    <row r="464" spans="1:2">
      <c r="A464" s="195" t="s">
        <v>2264</v>
      </c>
      <c r="B464" s="198">
        <v>1529780532</v>
      </c>
    </row>
    <row r="465" spans="1:2">
      <c r="A465" s="195" t="s">
        <v>2265</v>
      </c>
      <c r="B465" s="199"/>
    </row>
    <row r="466" spans="1:2">
      <c r="A466" s="195" t="s">
        <v>2267</v>
      </c>
      <c r="B466" s="199"/>
    </row>
    <row r="467" spans="1:2">
      <c r="A467" s="195" t="s">
        <v>2271</v>
      </c>
      <c r="B467" s="199"/>
    </row>
    <row r="468" spans="1:2">
      <c r="A468" s="194" t="s">
        <v>917</v>
      </c>
      <c r="B468" s="197">
        <v>1536967208</v>
      </c>
    </row>
    <row r="469" spans="1:2">
      <c r="A469" s="195" t="s">
        <v>2265</v>
      </c>
      <c r="B469" s="198">
        <v>1536967208</v>
      </c>
    </row>
    <row r="470" spans="1:2">
      <c r="A470" s="195" t="s">
        <v>2267</v>
      </c>
      <c r="B470" s="199"/>
    </row>
    <row r="471" spans="1:2">
      <c r="A471" s="195" t="s">
        <v>2271</v>
      </c>
      <c r="B471" s="199"/>
    </row>
    <row r="472" spans="1:2">
      <c r="A472" s="195" t="s">
        <v>2272</v>
      </c>
      <c r="B472" s="199"/>
    </row>
    <row r="473" spans="1:2">
      <c r="A473" s="194" t="s">
        <v>918</v>
      </c>
      <c r="B473" s="197">
        <v>1529936996</v>
      </c>
    </row>
    <row r="474" spans="1:2">
      <c r="A474" s="195" t="s">
        <v>2268</v>
      </c>
      <c r="B474" s="198">
        <v>1529936996</v>
      </c>
    </row>
    <row r="475" spans="1:2">
      <c r="A475" s="195" t="s">
        <v>2271</v>
      </c>
      <c r="B475" s="199"/>
    </row>
    <row r="476" spans="1:2">
      <c r="A476" s="195" t="s">
        <v>2272</v>
      </c>
      <c r="B476" s="199"/>
    </row>
    <row r="477" spans="1:2">
      <c r="A477" s="194" t="s">
        <v>919</v>
      </c>
      <c r="B477" s="197">
        <v>1529936996</v>
      </c>
    </row>
    <row r="478" spans="1:2">
      <c r="A478" s="195" t="s">
        <v>2269</v>
      </c>
      <c r="B478" s="198">
        <v>1529936996</v>
      </c>
    </row>
    <row r="479" spans="1:2">
      <c r="A479" s="195" t="s">
        <v>2271</v>
      </c>
      <c r="B479" s="199"/>
    </row>
    <row r="480" spans="1:2">
      <c r="A480" s="195" t="s">
        <v>2251</v>
      </c>
      <c r="B480" s="199"/>
    </row>
    <row r="481" spans="1:2">
      <c r="A481" s="194" t="s">
        <v>920</v>
      </c>
      <c r="B481" s="197">
        <v>1521519944</v>
      </c>
    </row>
    <row r="482" spans="1:2">
      <c r="A482" s="195" t="s">
        <v>2261</v>
      </c>
      <c r="B482" s="198">
        <v>1521519944</v>
      </c>
    </row>
    <row r="483" spans="1:2">
      <c r="A483" s="195" t="s">
        <v>2251</v>
      </c>
      <c r="B483" s="199"/>
    </row>
    <row r="484" spans="1:2">
      <c r="A484" s="195" t="s">
        <v>2273</v>
      </c>
      <c r="B484" s="199"/>
    </row>
    <row r="485" spans="1:2">
      <c r="A485" s="194" t="s">
        <v>921</v>
      </c>
      <c r="B485" s="197">
        <v>1422400000</v>
      </c>
    </row>
    <row r="486" spans="1:2">
      <c r="A486" s="195" t="s">
        <v>2271</v>
      </c>
      <c r="B486" s="198">
        <v>1422400000</v>
      </c>
    </row>
    <row r="487" spans="1:2">
      <c r="A487" s="195" t="s">
        <v>2251</v>
      </c>
      <c r="B487" s="199"/>
    </row>
    <row r="488" spans="1:2">
      <c r="A488" s="195" t="s">
        <v>2273</v>
      </c>
      <c r="B488" s="199"/>
    </row>
    <row r="489" spans="1:2">
      <c r="A489" s="195" t="s">
        <v>2275</v>
      </c>
      <c r="B489" s="199"/>
    </row>
    <row r="490" spans="1:2">
      <c r="A490" s="194" t="s">
        <v>922</v>
      </c>
      <c r="B490" s="197">
        <v>116270532</v>
      </c>
    </row>
    <row r="491" spans="1:2">
      <c r="A491" s="195" t="s">
        <v>2271</v>
      </c>
      <c r="B491" s="198">
        <v>103468932</v>
      </c>
    </row>
    <row r="492" spans="1:2">
      <c r="A492" s="195" t="s">
        <v>2251</v>
      </c>
      <c r="B492" s="198">
        <v>12801600</v>
      </c>
    </row>
    <row r="493" spans="1:2">
      <c r="A493" s="195" t="s">
        <v>2275</v>
      </c>
      <c r="B493" s="199"/>
    </row>
    <row r="494" spans="1:2">
      <c r="A494" s="194" t="s">
        <v>923</v>
      </c>
      <c r="B494" s="197">
        <v>1564640000</v>
      </c>
    </row>
    <row r="495" spans="1:2">
      <c r="A495" s="195" t="s">
        <v>2271</v>
      </c>
      <c r="B495" s="198">
        <v>1524428752</v>
      </c>
    </row>
    <row r="496" spans="1:2">
      <c r="A496" s="195" t="s">
        <v>2251</v>
      </c>
      <c r="B496" s="198">
        <v>40211248</v>
      </c>
    </row>
    <row r="497" spans="1:2">
      <c r="A497" s="195" t="s">
        <v>2273</v>
      </c>
      <c r="B497" s="199"/>
    </row>
    <row r="498" spans="1:2">
      <c r="A498" s="195" t="s">
        <v>2275</v>
      </c>
      <c r="B498" s="199"/>
    </row>
    <row r="499" spans="1:2">
      <c r="A499" s="195" t="s">
        <v>2237</v>
      </c>
      <c r="B499" s="199"/>
    </row>
    <row r="500" spans="1:2">
      <c r="A500" s="194" t="s">
        <v>924</v>
      </c>
      <c r="B500" s="197">
        <v>1564640000</v>
      </c>
    </row>
    <row r="501" spans="1:2">
      <c r="A501" s="195" t="s">
        <v>2272</v>
      </c>
      <c r="B501" s="198">
        <v>1517398540</v>
      </c>
    </row>
    <row r="502" spans="1:2">
      <c r="A502" s="195" t="s">
        <v>2251</v>
      </c>
      <c r="B502" s="198">
        <v>47241460</v>
      </c>
    </row>
    <row r="503" spans="1:2">
      <c r="A503" s="195" t="s">
        <v>2274</v>
      </c>
      <c r="B503" s="199"/>
    </row>
    <row r="504" spans="1:2">
      <c r="A504" s="195" t="s">
        <v>2277</v>
      </c>
      <c r="B504" s="199"/>
    </row>
    <row r="505" spans="1:2">
      <c r="A505" s="195" t="s">
        <v>2278</v>
      </c>
      <c r="B505" s="199"/>
    </row>
    <row r="506" spans="1:2">
      <c r="A506" s="195" t="s">
        <v>2242</v>
      </c>
      <c r="B506" s="199"/>
    </row>
    <row r="507" spans="1:2">
      <c r="A507" s="194" t="s">
        <v>925</v>
      </c>
      <c r="B507" s="197">
        <v>1902560000</v>
      </c>
    </row>
    <row r="508" spans="1:2">
      <c r="A508" s="195" t="s">
        <v>2251</v>
      </c>
      <c r="B508" s="198">
        <v>1422400000</v>
      </c>
    </row>
    <row r="509" spans="1:2">
      <c r="A509" s="195" t="s">
        <v>2275</v>
      </c>
      <c r="B509" s="198">
        <v>480160000</v>
      </c>
    </row>
    <row r="510" spans="1:2">
      <c r="A510" s="195" t="s">
        <v>2246</v>
      </c>
      <c r="B510" s="199"/>
    </row>
    <row r="511" spans="1:2">
      <c r="A511" s="195" t="s">
        <v>2280</v>
      </c>
      <c r="B511" s="199"/>
    </row>
    <row r="512" spans="1:2">
      <c r="A512" s="195" t="s">
        <v>2240</v>
      </c>
      <c r="B512" s="199"/>
    </row>
    <row r="513" spans="1:2">
      <c r="A513" s="195" t="s">
        <v>2282</v>
      </c>
      <c r="B513" s="199"/>
    </row>
    <row r="514" spans="1:2">
      <c r="A514" s="194" t="s">
        <v>1792</v>
      </c>
      <c r="B514" s="197">
        <v>1511897408</v>
      </c>
    </row>
    <row r="515" spans="1:2">
      <c r="A515" s="195" t="s">
        <v>2237</v>
      </c>
      <c r="B515" s="198">
        <v>1511897408</v>
      </c>
    </row>
    <row r="516" spans="1:2">
      <c r="A516" s="195" t="s">
        <v>2276</v>
      </c>
      <c r="B516" s="199"/>
    </row>
    <row r="517" spans="1:2">
      <c r="A517" s="195" t="s">
        <v>2278</v>
      </c>
      <c r="B517" s="199"/>
    </row>
    <row r="518" spans="1:2">
      <c r="A518" s="195" t="s">
        <v>2242</v>
      </c>
      <c r="B518" s="199"/>
    </row>
    <row r="519" spans="1:2">
      <c r="A519" s="194" t="s">
        <v>1793</v>
      </c>
      <c r="B519" s="197">
        <v>1508419640</v>
      </c>
    </row>
    <row r="520" spans="1:2">
      <c r="A520" s="195" t="s">
        <v>2278</v>
      </c>
      <c r="B520" s="198">
        <v>1508419640</v>
      </c>
    </row>
    <row r="521" spans="1:2">
      <c r="A521" s="195" t="s">
        <v>2280</v>
      </c>
      <c r="B521" s="199"/>
    </row>
    <row r="522" spans="1:2">
      <c r="A522" s="195" t="s">
        <v>2236</v>
      </c>
      <c r="B522" s="199"/>
    </row>
    <row r="523" spans="1:2">
      <c r="A523" s="194" t="s">
        <v>2478</v>
      </c>
      <c r="B523" s="197">
        <v>1465331616</v>
      </c>
    </row>
    <row r="524" spans="1:2">
      <c r="A524" s="195" t="s">
        <v>2282</v>
      </c>
      <c r="B524" s="198">
        <v>1465331616</v>
      </c>
    </row>
    <row r="525" spans="1:2">
      <c r="A525" s="195" t="s">
        <v>2283</v>
      </c>
      <c r="B525" s="199"/>
    </row>
    <row r="526" spans="1:2">
      <c r="A526" s="195" t="s">
        <v>2236</v>
      </c>
      <c r="B526" s="199"/>
    </row>
    <row r="527" spans="1:2">
      <c r="A527" s="194" t="s">
        <v>2479</v>
      </c>
      <c r="B527" s="197">
        <v>1470036191.99</v>
      </c>
    </row>
    <row r="528" spans="1:2">
      <c r="A528" s="195" t="s">
        <v>2245</v>
      </c>
      <c r="B528" s="198">
        <v>1470036191.99</v>
      </c>
    </row>
    <row r="529" spans="1:2">
      <c r="A529" s="195" t="s">
        <v>2258</v>
      </c>
      <c r="B529" s="199"/>
    </row>
    <row r="530" spans="1:2">
      <c r="A530" s="195" t="s">
        <v>2236</v>
      </c>
      <c r="B530" s="199"/>
    </row>
    <row r="531" spans="1:2">
      <c r="A531" s="193" t="s">
        <v>926</v>
      </c>
      <c r="B531" s="196">
        <v>1564834941</v>
      </c>
    </row>
    <row r="532" spans="1:2">
      <c r="A532" s="194" t="s">
        <v>927</v>
      </c>
      <c r="B532" s="197">
        <v>17780000</v>
      </c>
    </row>
    <row r="533" spans="1:2">
      <c r="A533" s="195" t="s">
        <v>2269</v>
      </c>
      <c r="B533" s="198">
        <v>17780000</v>
      </c>
    </row>
    <row r="534" spans="1:2">
      <c r="A534" s="194" t="s">
        <v>928</v>
      </c>
      <c r="B534" s="197">
        <v>24892000</v>
      </c>
    </row>
    <row r="535" spans="1:2">
      <c r="A535" s="195" t="s">
        <v>2261</v>
      </c>
      <c r="B535" s="198">
        <v>24892000</v>
      </c>
    </row>
    <row r="536" spans="1:2">
      <c r="A536" s="194" t="s">
        <v>929</v>
      </c>
      <c r="B536" s="197">
        <v>24892056</v>
      </c>
    </row>
    <row r="537" spans="1:2">
      <c r="A537" s="195" t="s">
        <v>2261</v>
      </c>
      <c r="B537" s="198">
        <v>24892056</v>
      </c>
    </row>
    <row r="538" spans="1:2">
      <c r="A538" s="195" t="s">
        <v>2271</v>
      </c>
      <c r="B538" s="199"/>
    </row>
    <row r="539" spans="1:2">
      <c r="A539" s="194" t="s">
        <v>930</v>
      </c>
      <c r="B539" s="197">
        <v>24892056</v>
      </c>
    </row>
    <row r="540" spans="1:2">
      <c r="A540" s="195" t="s">
        <v>2271</v>
      </c>
      <c r="B540" s="198">
        <v>24892056</v>
      </c>
    </row>
    <row r="541" spans="1:2">
      <c r="A541" s="194" t="s">
        <v>931</v>
      </c>
      <c r="B541" s="197">
        <v>28448064</v>
      </c>
    </row>
    <row r="542" spans="1:2">
      <c r="A542" s="195" t="s">
        <v>2272</v>
      </c>
      <c r="B542" s="198">
        <v>28448064</v>
      </c>
    </row>
    <row r="543" spans="1:2">
      <c r="A543" s="194" t="s">
        <v>932</v>
      </c>
      <c r="B543" s="197">
        <v>28448040</v>
      </c>
    </row>
    <row r="544" spans="1:2">
      <c r="A544" s="195" t="s">
        <v>2251</v>
      </c>
      <c r="B544" s="198">
        <v>28448040</v>
      </c>
    </row>
    <row r="545" spans="1:2">
      <c r="A545" s="194" t="s">
        <v>933</v>
      </c>
      <c r="B545" s="197">
        <v>28448000</v>
      </c>
    </row>
    <row r="546" spans="1:2">
      <c r="A546" s="195" t="s">
        <v>2251</v>
      </c>
      <c r="B546" s="198">
        <v>28448000</v>
      </c>
    </row>
    <row r="547" spans="1:2">
      <c r="A547" s="194" t="s">
        <v>934</v>
      </c>
      <c r="B547" s="197">
        <v>35560050</v>
      </c>
    </row>
    <row r="548" spans="1:2">
      <c r="A548" s="195" t="s">
        <v>2251</v>
      </c>
      <c r="B548" s="198">
        <v>35560050</v>
      </c>
    </row>
    <row r="549" spans="1:2">
      <c r="A549" s="195" t="s">
        <v>2273</v>
      </c>
      <c r="B549" s="199"/>
    </row>
    <row r="550" spans="1:2">
      <c r="A550" s="194" t="s">
        <v>935</v>
      </c>
      <c r="B550" s="197">
        <v>32004000</v>
      </c>
    </row>
    <row r="551" spans="1:2">
      <c r="A551" s="195" t="s">
        <v>2273</v>
      </c>
      <c r="B551" s="198">
        <v>32004000</v>
      </c>
    </row>
    <row r="552" spans="1:2">
      <c r="A552" s="194" t="s">
        <v>936</v>
      </c>
      <c r="B552" s="197">
        <v>32004045</v>
      </c>
    </row>
    <row r="553" spans="1:2">
      <c r="A553" s="195" t="s">
        <v>2274</v>
      </c>
      <c r="B553" s="198">
        <v>32004045</v>
      </c>
    </row>
    <row r="554" spans="1:2">
      <c r="A554" s="194" t="s">
        <v>937</v>
      </c>
      <c r="B554" s="197">
        <v>32004045</v>
      </c>
    </row>
    <row r="555" spans="1:2">
      <c r="A555" s="195" t="s">
        <v>2274</v>
      </c>
      <c r="B555" s="198">
        <v>32004045</v>
      </c>
    </row>
    <row r="556" spans="1:2">
      <c r="A556" s="194" t="s">
        <v>938</v>
      </c>
      <c r="B556" s="197">
        <v>32004045</v>
      </c>
    </row>
    <row r="557" spans="1:2">
      <c r="A557" s="195" t="s">
        <v>2275</v>
      </c>
      <c r="B557" s="198">
        <v>32004045</v>
      </c>
    </row>
    <row r="558" spans="1:2">
      <c r="A558" s="194" t="s">
        <v>1794</v>
      </c>
      <c r="B558" s="197">
        <v>117348165</v>
      </c>
    </row>
    <row r="559" spans="1:2">
      <c r="A559" s="195" t="s">
        <v>2237</v>
      </c>
      <c r="B559" s="198">
        <v>117348165</v>
      </c>
    </row>
    <row r="560" spans="1:2">
      <c r="A560" s="194" t="s">
        <v>1795</v>
      </c>
      <c r="B560" s="197">
        <v>71120100</v>
      </c>
    </row>
    <row r="561" spans="1:2">
      <c r="A561" s="195" t="s">
        <v>2276</v>
      </c>
      <c r="B561" s="198">
        <v>71120100</v>
      </c>
    </row>
    <row r="562" spans="1:2">
      <c r="A562" s="194" t="s">
        <v>1796</v>
      </c>
      <c r="B562" s="197">
        <v>71120100</v>
      </c>
    </row>
    <row r="563" spans="1:2">
      <c r="A563" s="195" t="s">
        <v>2277</v>
      </c>
      <c r="B563" s="198">
        <v>71120100</v>
      </c>
    </row>
    <row r="564" spans="1:2">
      <c r="A564" s="194" t="s">
        <v>1797</v>
      </c>
      <c r="B564" s="197">
        <v>49784070</v>
      </c>
    </row>
    <row r="565" spans="1:2">
      <c r="A565" s="195" t="s">
        <v>2278</v>
      </c>
      <c r="B565" s="198">
        <v>49784070</v>
      </c>
    </row>
    <row r="566" spans="1:2">
      <c r="A566" s="194" t="s">
        <v>1798</v>
      </c>
      <c r="B566" s="197">
        <v>49784070</v>
      </c>
    </row>
    <row r="567" spans="1:2">
      <c r="A567" s="195" t="s">
        <v>2279</v>
      </c>
      <c r="B567" s="198">
        <v>49784070</v>
      </c>
    </row>
    <row r="568" spans="1:2">
      <c r="A568" s="194" t="s">
        <v>1799</v>
      </c>
      <c r="B568" s="197">
        <v>67564095</v>
      </c>
    </row>
    <row r="569" spans="1:2">
      <c r="A569" s="195" t="s">
        <v>2279</v>
      </c>
      <c r="B569" s="198">
        <v>67564095</v>
      </c>
    </row>
    <row r="570" spans="1:2">
      <c r="A570" s="194" t="s">
        <v>1800</v>
      </c>
      <c r="B570" s="197">
        <v>99592864</v>
      </c>
    </row>
    <row r="571" spans="1:2">
      <c r="A571" s="195" t="s">
        <v>2246</v>
      </c>
      <c r="B571" s="198">
        <v>99592864</v>
      </c>
    </row>
    <row r="572" spans="1:2">
      <c r="A572" s="194" t="s">
        <v>1801</v>
      </c>
      <c r="B572" s="197">
        <v>92458288</v>
      </c>
    </row>
    <row r="573" spans="1:2">
      <c r="A573" s="195" t="s">
        <v>2281</v>
      </c>
      <c r="B573" s="198">
        <v>92458288</v>
      </c>
    </row>
    <row r="574" spans="1:2">
      <c r="A574" s="194" t="s">
        <v>1802</v>
      </c>
      <c r="B574" s="197">
        <v>99568140</v>
      </c>
    </row>
    <row r="575" spans="1:2">
      <c r="A575" s="195" t="s">
        <v>2240</v>
      </c>
      <c r="B575" s="198">
        <v>99568140</v>
      </c>
    </row>
    <row r="576" spans="1:2">
      <c r="A576" s="194" t="s">
        <v>1803</v>
      </c>
      <c r="B576" s="197">
        <v>28463104</v>
      </c>
    </row>
    <row r="577" spans="1:2">
      <c r="A577" s="195" t="s">
        <v>2240</v>
      </c>
      <c r="B577" s="198">
        <v>28463104</v>
      </c>
    </row>
    <row r="578" spans="1:2">
      <c r="A578" s="194" t="s">
        <v>2480</v>
      </c>
      <c r="B578" s="197">
        <v>93308976</v>
      </c>
    </row>
    <row r="579" spans="1:2">
      <c r="A579" s="195" t="s">
        <v>2249</v>
      </c>
      <c r="B579" s="198">
        <v>93308976</v>
      </c>
    </row>
    <row r="580" spans="1:2">
      <c r="A580" s="194" t="s">
        <v>2481</v>
      </c>
      <c r="B580" s="197">
        <v>58240096</v>
      </c>
    </row>
    <row r="581" spans="1:2">
      <c r="A581" s="195" t="s">
        <v>2242</v>
      </c>
      <c r="B581" s="198">
        <v>58240096</v>
      </c>
    </row>
    <row r="582" spans="1:2">
      <c r="A582" s="194" t="s">
        <v>2482</v>
      </c>
      <c r="B582" s="197">
        <v>51793320</v>
      </c>
    </row>
    <row r="583" spans="1:2">
      <c r="A583" s="195" t="s">
        <v>2283</v>
      </c>
      <c r="B583" s="198">
        <v>51793320</v>
      </c>
    </row>
    <row r="584" spans="1:2">
      <c r="A584" s="194" t="s">
        <v>2483</v>
      </c>
      <c r="B584" s="197">
        <v>70017760</v>
      </c>
    </row>
    <row r="585" spans="1:2">
      <c r="A585" s="195" t="s">
        <v>2256</v>
      </c>
      <c r="B585" s="198">
        <v>70017760</v>
      </c>
    </row>
    <row r="586" spans="1:2">
      <c r="A586" s="194" t="s">
        <v>2484</v>
      </c>
      <c r="B586" s="197">
        <v>41302656</v>
      </c>
    </row>
    <row r="587" spans="1:2">
      <c r="A587" s="195" t="s">
        <v>2284</v>
      </c>
      <c r="B587" s="198">
        <v>41302656</v>
      </c>
    </row>
    <row r="588" spans="1:2">
      <c r="A588" s="194" t="s">
        <v>2485</v>
      </c>
      <c r="B588" s="197">
        <v>62133984</v>
      </c>
    </row>
    <row r="589" spans="1:2">
      <c r="A589" s="195" t="s">
        <v>2284</v>
      </c>
      <c r="B589" s="198">
        <v>62133984</v>
      </c>
    </row>
    <row r="590" spans="1:2">
      <c r="A590" s="194" t="s">
        <v>2486</v>
      </c>
      <c r="B590" s="197">
        <v>75765536</v>
      </c>
    </row>
    <row r="591" spans="1:2">
      <c r="A591" s="195" t="s">
        <v>2236</v>
      </c>
      <c r="B591" s="198">
        <v>75765536</v>
      </c>
    </row>
    <row r="592" spans="1:2">
      <c r="A592" s="194" t="s">
        <v>2487</v>
      </c>
      <c r="B592" s="197">
        <v>24093216</v>
      </c>
    </row>
    <row r="593" spans="1:2">
      <c r="A593" s="195" t="s">
        <v>2236</v>
      </c>
      <c r="B593" s="198">
        <v>24093216</v>
      </c>
    </row>
    <row r="594" spans="1:2">
      <c r="A594" s="193" t="s">
        <v>939</v>
      </c>
      <c r="B594" s="196">
        <v>3114353056.0999999</v>
      </c>
    </row>
    <row r="595" spans="1:2">
      <c r="A595" s="194" t="s">
        <v>940</v>
      </c>
      <c r="B595" s="197">
        <v>1560516371.7</v>
      </c>
    </row>
    <row r="596" spans="1:2">
      <c r="A596" s="195" t="s">
        <v>2268</v>
      </c>
      <c r="B596" s="198">
        <v>1560516371.7</v>
      </c>
    </row>
    <row r="597" spans="1:2">
      <c r="A597" s="194" t="s">
        <v>941</v>
      </c>
      <c r="B597" s="197">
        <v>1553836684.4000001</v>
      </c>
    </row>
    <row r="598" spans="1:2">
      <c r="A598" s="195" t="s">
        <v>2251</v>
      </c>
      <c r="B598" s="198">
        <v>1553836684.4000001</v>
      </c>
    </row>
    <row r="599" spans="1:2">
      <c r="A599" s="193" t="s">
        <v>942</v>
      </c>
      <c r="B599" s="196">
        <v>90271360</v>
      </c>
    </row>
    <row r="600" spans="1:2">
      <c r="A600" s="194" t="s">
        <v>943</v>
      </c>
      <c r="B600" s="197">
        <v>10000</v>
      </c>
    </row>
    <row r="601" spans="1:2">
      <c r="A601" s="195" t="s">
        <v>2262</v>
      </c>
      <c r="B601" s="198">
        <v>10000</v>
      </c>
    </row>
    <row r="602" spans="1:2">
      <c r="A602" s="194" t="s">
        <v>944</v>
      </c>
      <c r="B602" s="197">
        <v>90261360</v>
      </c>
    </row>
    <row r="603" spans="1:2">
      <c r="A603" s="195" t="s">
        <v>2262</v>
      </c>
      <c r="B603" s="198">
        <v>12480720</v>
      </c>
    </row>
    <row r="604" spans="1:2">
      <c r="A604" s="195" t="s">
        <v>2265</v>
      </c>
      <c r="B604" s="198">
        <v>7096880</v>
      </c>
    </row>
    <row r="605" spans="1:2">
      <c r="A605" s="195" t="s">
        <v>2268</v>
      </c>
      <c r="B605" s="198">
        <v>6362720</v>
      </c>
    </row>
    <row r="606" spans="1:2">
      <c r="A606" s="195" t="s">
        <v>2261</v>
      </c>
      <c r="B606" s="198">
        <v>978880</v>
      </c>
    </row>
    <row r="607" spans="1:2">
      <c r="A607" s="195" t="s">
        <v>2251</v>
      </c>
      <c r="B607" s="198">
        <v>6118000</v>
      </c>
    </row>
    <row r="608" spans="1:2">
      <c r="A608" s="195" t="s">
        <v>2275</v>
      </c>
      <c r="B608" s="198">
        <v>2691920</v>
      </c>
    </row>
    <row r="609" spans="1:2">
      <c r="A609" s="195" t="s">
        <v>2277</v>
      </c>
      <c r="B609" s="198">
        <v>3426080</v>
      </c>
    </row>
    <row r="610" spans="1:2">
      <c r="A610" s="195" t="s">
        <v>2246</v>
      </c>
      <c r="B610" s="198">
        <v>7341600</v>
      </c>
    </row>
    <row r="611" spans="1:2">
      <c r="A611" s="195" t="s">
        <v>2240</v>
      </c>
      <c r="B611" s="198">
        <v>7831040</v>
      </c>
    </row>
    <row r="612" spans="1:2">
      <c r="A612" s="195" t="s">
        <v>2242</v>
      </c>
      <c r="B612" s="198">
        <v>9544080</v>
      </c>
    </row>
    <row r="613" spans="1:2">
      <c r="A613" s="195" t="s">
        <v>2256</v>
      </c>
      <c r="B613" s="198">
        <v>15460480</v>
      </c>
    </row>
    <row r="614" spans="1:2">
      <c r="A614" s="195" t="s">
        <v>2236</v>
      </c>
      <c r="B614" s="198">
        <v>10928960</v>
      </c>
    </row>
    <row r="615" spans="1:2" ht="22.5">
      <c r="A615" s="193" t="s">
        <v>945</v>
      </c>
      <c r="B615" s="196">
        <v>973650</v>
      </c>
    </row>
    <row r="616" spans="1:2">
      <c r="A616" s="194" t="s">
        <v>946</v>
      </c>
      <c r="B616" s="197">
        <v>973650</v>
      </c>
    </row>
    <row r="617" spans="1:2">
      <c r="A617" s="195" t="s">
        <v>2265</v>
      </c>
      <c r="B617" s="198">
        <v>973650</v>
      </c>
    </row>
    <row r="618" spans="1:2">
      <c r="A618" s="193" t="s">
        <v>947</v>
      </c>
      <c r="B618" s="196">
        <v>31438400</v>
      </c>
    </row>
    <row r="619" spans="1:2">
      <c r="A619" s="194" t="s">
        <v>948</v>
      </c>
      <c r="B619" s="197">
        <v>17964800</v>
      </c>
    </row>
    <row r="620" spans="1:2">
      <c r="A620" s="195" t="s">
        <v>2263</v>
      </c>
      <c r="B620" s="198">
        <v>17964800</v>
      </c>
    </row>
    <row r="621" spans="1:2">
      <c r="A621" s="195" t="s">
        <v>2265</v>
      </c>
      <c r="B621" s="199"/>
    </row>
    <row r="622" spans="1:2">
      <c r="A622" s="194" t="s">
        <v>949</v>
      </c>
      <c r="B622" s="197">
        <v>13473600</v>
      </c>
    </row>
    <row r="623" spans="1:2">
      <c r="A623" s="195" t="s">
        <v>2263</v>
      </c>
      <c r="B623" s="198">
        <v>13473600</v>
      </c>
    </row>
    <row r="624" spans="1:2">
      <c r="A624" s="195" t="s">
        <v>2265</v>
      </c>
      <c r="B624" s="199"/>
    </row>
    <row r="625" spans="1:2">
      <c r="A625" s="193" t="s">
        <v>950</v>
      </c>
      <c r="B625" s="196">
        <v>22859692429.349998</v>
      </c>
    </row>
    <row r="626" spans="1:2">
      <c r="A626" s="194" t="s">
        <v>951</v>
      </c>
      <c r="B626" s="200"/>
    </row>
    <row r="627" spans="1:2">
      <c r="A627" s="195" t="s">
        <v>2326</v>
      </c>
      <c r="B627" s="199"/>
    </row>
    <row r="628" spans="1:2">
      <c r="A628" s="194" t="s">
        <v>952</v>
      </c>
      <c r="B628" s="200"/>
    </row>
    <row r="629" spans="1:2">
      <c r="A629" s="195" t="s">
        <v>2326</v>
      </c>
      <c r="B629" s="199"/>
    </row>
    <row r="630" spans="1:2">
      <c r="A630" s="195" t="s">
        <v>2358</v>
      </c>
      <c r="B630" s="199"/>
    </row>
    <row r="631" spans="1:2">
      <c r="A631" s="195" t="s">
        <v>2262</v>
      </c>
      <c r="B631" s="199"/>
    </row>
    <row r="632" spans="1:2">
      <c r="A632" s="194" t="s">
        <v>953</v>
      </c>
      <c r="B632" s="197">
        <v>1173505410</v>
      </c>
    </row>
    <row r="633" spans="1:2">
      <c r="A633" s="195" t="s">
        <v>2358</v>
      </c>
      <c r="B633" s="198">
        <v>1173505410</v>
      </c>
    </row>
    <row r="634" spans="1:2">
      <c r="A634" s="195" t="s">
        <v>2262</v>
      </c>
      <c r="B634" s="199"/>
    </row>
    <row r="635" spans="1:2">
      <c r="A635" s="194" t="s">
        <v>954</v>
      </c>
      <c r="B635" s="197">
        <v>373644122.54000002</v>
      </c>
    </row>
    <row r="636" spans="1:2">
      <c r="A636" s="195" t="s">
        <v>2358</v>
      </c>
      <c r="B636" s="198">
        <v>373644122.54000002</v>
      </c>
    </row>
    <row r="637" spans="1:2">
      <c r="A637" s="195" t="s">
        <v>2262</v>
      </c>
      <c r="B637" s="199"/>
    </row>
    <row r="638" spans="1:2">
      <c r="A638" s="194" t="s">
        <v>955</v>
      </c>
      <c r="B638" s="197">
        <v>1551223212</v>
      </c>
    </row>
    <row r="639" spans="1:2">
      <c r="A639" s="195" t="s">
        <v>2262</v>
      </c>
      <c r="B639" s="198">
        <v>1551223212</v>
      </c>
    </row>
    <row r="640" spans="1:2">
      <c r="A640" s="195" t="s">
        <v>2263</v>
      </c>
      <c r="B640" s="199"/>
    </row>
    <row r="641" spans="1:2">
      <c r="A641" s="195" t="s">
        <v>2264</v>
      </c>
      <c r="B641" s="199"/>
    </row>
    <row r="642" spans="1:2">
      <c r="A642" s="195" t="s">
        <v>2265</v>
      </c>
      <c r="B642" s="199"/>
    </row>
    <row r="643" spans="1:2">
      <c r="A643" s="194" t="s">
        <v>956</v>
      </c>
      <c r="B643" s="197">
        <v>547143940</v>
      </c>
    </row>
    <row r="644" spans="1:2">
      <c r="A644" s="195" t="s">
        <v>2266</v>
      </c>
      <c r="B644" s="198">
        <v>547143940</v>
      </c>
    </row>
    <row r="645" spans="1:2">
      <c r="A645" s="195" t="s">
        <v>2269</v>
      </c>
      <c r="B645" s="199"/>
    </row>
    <row r="646" spans="1:2">
      <c r="A646" s="195" t="s">
        <v>2270</v>
      </c>
      <c r="B646" s="199"/>
    </row>
    <row r="647" spans="1:2">
      <c r="A647" s="195" t="s">
        <v>2251</v>
      </c>
      <c r="B647" s="199"/>
    </row>
    <row r="648" spans="1:2">
      <c r="A648" s="194" t="s">
        <v>957</v>
      </c>
      <c r="B648" s="197">
        <v>620430361.88</v>
      </c>
    </row>
    <row r="649" spans="1:2">
      <c r="A649" s="195" t="s">
        <v>2261</v>
      </c>
      <c r="B649" s="198">
        <v>542563812</v>
      </c>
    </row>
    <row r="650" spans="1:2">
      <c r="A650" s="195" t="s">
        <v>2271</v>
      </c>
      <c r="B650" s="198">
        <v>26396188</v>
      </c>
    </row>
    <row r="651" spans="1:2">
      <c r="A651" s="195" t="s">
        <v>2272</v>
      </c>
      <c r="B651" s="199"/>
    </row>
    <row r="652" spans="1:2">
      <c r="A652" s="195" t="s">
        <v>2251</v>
      </c>
      <c r="B652" s="198">
        <v>51470361.880000003</v>
      </c>
    </row>
    <row r="653" spans="1:2">
      <c r="A653" s="194" t="s">
        <v>958</v>
      </c>
      <c r="B653" s="197">
        <v>517081516</v>
      </c>
    </row>
    <row r="654" spans="1:2">
      <c r="A654" s="195" t="s">
        <v>2271</v>
      </c>
      <c r="B654" s="198">
        <v>517081516</v>
      </c>
    </row>
    <row r="655" spans="1:2">
      <c r="A655" s="195" t="s">
        <v>2251</v>
      </c>
      <c r="B655" s="199"/>
    </row>
    <row r="656" spans="1:2">
      <c r="A656" s="195" t="s">
        <v>2273</v>
      </c>
      <c r="B656" s="199"/>
    </row>
    <row r="657" spans="1:2">
      <c r="A657" s="195" t="s">
        <v>2275</v>
      </c>
      <c r="B657" s="199"/>
    </row>
    <row r="658" spans="1:2">
      <c r="A658" s="195" t="s">
        <v>2277</v>
      </c>
      <c r="B658" s="199"/>
    </row>
    <row r="659" spans="1:2">
      <c r="A659" s="194" t="s">
        <v>959</v>
      </c>
      <c r="B659" s="197">
        <v>568960016</v>
      </c>
    </row>
    <row r="660" spans="1:2">
      <c r="A660" s="195" t="s">
        <v>2272</v>
      </c>
      <c r="B660" s="198">
        <v>542058875.24000001</v>
      </c>
    </row>
    <row r="661" spans="1:2">
      <c r="A661" s="195" t="s">
        <v>2251</v>
      </c>
      <c r="B661" s="198">
        <v>26901140.760000002</v>
      </c>
    </row>
    <row r="662" spans="1:2">
      <c r="A662" s="195" t="s">
        <v>2274</v>
      </c>
      <c r="B662" s="199"/>
    </row>
    <row r="663" spans="1:2">
      <c r="A663" s="195" t="s">
        <v>2237</v>
      </c>
      <c r="B663" s="199"/>
    </row>
    <row r="664" spans="1:2">
      <c r="A664" s="194" t="s">
        <v>960</v>
      </c>
      <c r="B664" s="197">
        <v>516412988</v>
      </c>
    </row>
    <row r="665" spans="1:2">
      <c r="A665" s="195" t="s">
        <v>2251</v>
      </c>
      <c r="B665" s="198">
        <v>516412988</v>
      </c>
    </row>
    <row r="666" spans="1:2">
      <c r="A666" s="195" t="s">
        <v>2275</v>
      </c>
      <c r="B666" s="199"/>
    </row>
    <row r="667" spans="1:2">
      <c r="A667" s="195" t="s">
        <v>2276</v>
      </c>
      <c r="B667" s="199"/>
    </row>
    <row r="668" spans="1:2">
      <c r="A668" s="195" t="s">
        <v>2277</v>
      </c>
      <c r="B668" s="199"/>
    </row>
    <row r="669" spans="1:2">
      <c r="A669" s="194" t="s">
        <v>961</v>
      </c>
      <c r="B669" s="197">
        <v>538193488</v>
      </c>
    </row>
    <row r="670" spans="1:2">
      <c r="A670" s="195" t="s">
        <v>2275</v>
      </c>
      <c r="B670" s="198">
        <v>538193488</v>
      </c>
    </row>
    <row r="671" spans="1:2">
      <c r="A671" s="195" t="s">
        <v>2277</v>
      </c>
      <c r="B671" s="199"/>
    </row>
    <row r="672" spans="1:2">
      <c r="A672" s="195" t="s">
        <v>2278</v>
      </c>
      <c r="B672" s="199"/>
    </row>
    <row r="673" spans="1:2">
      <c r="A673" s="194" t="s">
        <v>1804</v>
      </c>
      <c r="B673" s="197">
        <v>538790896</v>
      </c>
    </row>
    <row r="674" spans="1:2">
      <c r="A674" s="195" t="s">
        <v>2237</v>
      </c>
      <c r="B674" s="198">
        <v>538790896</v>
      </c>
    </row>
    <row r="675" spans="1:2">
      <c r="A675" s="195" t="s">
        <v>2278</v>
      </c>
      <c r="B675" s="199"/>
    </row>
    <row r="676" spans="1:2">
      <c r="A676" s="194" t="s">
        <v>1805</v>
      </c>
      <c r="B676" s="197">
        <v>538794683.89999998</v>
      </c>
    </row>
    <row r="677" spans="1:2">
      <c r="A677" s="195" t="s">
        <v>2237</v>
      </c>
      <c r="B677" s="198">
        <v>538794683.89999998</v>
      </c>
    </row>
    <row r="678" spans="1:2">
      <c r="A678" s="195" t="s">
        <v>2279</v>
      </c>
      <c r="B678" s="199"/>
    </row>
    <row r="679" spans="1:2">
      <c r="A679" s="194" t="s">
        <v>1806</v>
      </c>
      <c r="B679" s="197">
        <v>537969463.78999996</v>
      </c>
    </row>
    <row r="680" spans="1:2">
      <c r="A680" s="195" t="s">
        <v>2277</v>
      </c>
      <c r="B680" s="198">
        <v>537969463.78999996</v>
      </c>
    </row>
    <row r="681" spans="1:2">
      <c r="A681" s="195" t="s">
        <v>2246</v>
      </c>
      <c r="B681" s="199"/>
    </row>
    <row r="682" spans="1:2">
      <c r="A682" s="194" t="s">
        <v>1807</v>
      </c>
      <c r="B682" s="197">
        <v>538193488</v>
      </c>
    </row>
    <row r="683" spans="1:2">
      <c r="A683" s="195" t="s">
        <v>2277</v>
      </c>
      <c r="B683" s="198">
        <v>538193488</v>
      </c>
    </row>
    <row r="684" spans="1:2">
      <c r="A684" s="195" t="s">
        <v>2280</v>
      </c>
      <c r="B684" s="199"/>
    </row>
    <row r="685" spans="1:2">
      <c r="A685" s="195" t="s">
        <v>2249</v>
      </c>
      <c r="B685" s="199"/>
    </row>
    <row r="686" spans="1:2">
      <c r="A686" s="194" t="s">
        <v>1808</v>
      </c>
      <c r="B686" s="197">
        <v>537667226.47000003</v>
      </c>
    </row>
    <row r="687" spans="1:2">
      <c r="A687" s="195" t="s">
        <v>2278</v>
      </c>
      <c r="B687" s="198">
        <v>537667226.47000003</v>
      </c>
    </row>
    <row r="688" spans="1:2">
      <c r="A688" s="195" t="s">
        <v>2280</v>
      </c>
      <c r="B688" s="199"/>
    </row>
    <row r="689" spans="1:2">
      <c r="A689" s="195" t="s">
        <v>2284</v>
      </c>
      <c r="B689" s="199"/>
    </row>
    <row r="690" spans="1:2">
      <c r="A690" s="194" t="s">
        <v>1809</v>
      </c>
      <c r="B690" s="197">
        <v>537674312</v>
      </c>
    </row>
    <row r="691" spans="1:2">
      <c r="A691" s="195" t="s">
        <v>2279</v>
      </c>
      <c r="B691" s="198">
        <v>537674312</v>
      </c>
    </row>
    <row r="692" spans="1:2">
      <c r="A692" s="195" t="s">
        <v>2281</v>
      </c>
      <c r="B692" s="199"/>
    </row>
    <row r="693" spans="1:2">
      <c r="A693" s="195" t="s">
        <v>2236</v>
      </c>
      <c r="B693" s="199"/>
    </row>
    <row r="694" spans="1:2">
      <c r="A694" s="194" t="s">
        <v>1810</v>
      </c>
      <c r="B694" s="197">
        <v>284480002</v>
      </c>
    </row>
    <row r="695" spans="1:2">
      <c r="A695" s="195" t="s">
        <v>2246</v>
      </c>
      <c r="B695" s="198">
        <v>284480002</v>
      </c>
    </row>
    <row r="696" spans="1:2">
      <c r="A696" s="194" t="s">
        <v>1811</v>
      </c>
      <c r="B696" s="197">
        <v>254815848</v>
      </c>
    </row>
    <row r="697" spans="1:2">
      <c r="A697" s="195" t="s">
        <v>2246</v>
      </c>
      <c r="B697" s="198">
        <v>254815848</v>
      </c>
    </row>
    <row r="698" spans="1:2">
      <c r="A698" s="194" t="s">
        <v>1812</v>
      </c>
      <c r="B698" s="197">
        <v>539367347.20000005</v>
      </c>
    </row>
    <row r="699" spans="1:2">
      <c r="A699" s="195" t="s">
        <v>2246</v>
      </c>
      <c r="B699" s="198">
        <v>539367347.20000005</v>
      </c>
    </row>
    <row r="700" spans="1:2">
      <c r="A700" s="194" t="s">
        <v>1813</v>
      </c>
      <c r="B700" s="197">
        <v>540366583.88999999</v>
      </c>
    </row>
    <row r="701" spans="1:2">
      <c r="A701" s="195" t="s">
        <v>2246</v>
      </c>
      <c r="B701" s="198">
        <v>540366583.88999999</v>
      </c>
    </row>
    <row r="702" spans="1:2">
      <c r="A702" s="194" t="s">
        <v>1814</v>
      </c>
      <c r="B702" s="197">
        <v>541475702.63999999</v>
      </c>
    </row>
    <row r="703" spans="1:2">
      <c r="A703" s="195" t="s">
        <v>2281</v>
      </c>
      <c r="B703" s="198">
        <v>541475702.63999999</v>
      </c>
    </row>
    <row r="704" spans="1:2">
      <c r="A704" s="194" t="s">
        <v>1815</v>
      </c>
      <c r="B704" s="197">
        <v>541130747.80999994</v>
      </c>
    </row>
    <row r="705" spans="1:2">
      <c r="A705" s="195" t="s">
        <v>2281</v>
      </c>
      <c r="B705" s="198">
        <v>541130747.80999994</v>
      </c>
    </row>
    <row r="706" spans="1:2">
      <c r="A706" s="194" t="s">
        <v>1816</v>
      </c>
      <c r="B706" s="197">
        <v>541024064</v>
      </c>
    </row>
    <row r="707" spans="1:2">
      <c r="A707" s="195" t="s">
        <v>2240</v>
      </c>
      <c r="B707" s="198">
        <v>541024064</v>
      </c>
    </row>
    <row r="708" spans="1:2">
      <c r="A708" s="195" t="s">
        <v>2242</v>
      </c>
      <c r="B708" s="199"/>
    </row>
    <row r="709" spans="1:2">
      <c r="A709" s="195" t="s">
        <v>2236</v>
      </c>
      <c r="B709" s="199"/>
    </row>
    <row r="710" spans="1:2">
      <c r="A710" s="194" t="s">
        <v>2488</v>
      </c>
      <c r="B710" s="197">
        <v>542382456</v>
      </c>
    </row>
    <row r="711" spans="1:2">
      <c r="A711" s="195" t="s">
        <v>2282</v>
      </c>
      <c r="B711" s="198">
        <v>542382456</v>
      </c>
    </row>
    <row r="712" spans="1:2">
      <c r="A712" s="194" t="s">
        <v>2489</v>
      </c>
      <c r="B712" s="197">
        <v>522616496.63999999</v>
      </c>
    </row>
    <row r="713" spans="1:2">
      <c r="A713" s="195" t="s">
        <v>2282</v>
      </c>
      <c r="B713" s="198">
        <v>522616496.63999999</v>
      </c>
    </row>
    <row r="714" spans="1:2">
      <c r="A714" s="194" t="s">
        <v>2490</v>
      </c>
      <c r="B714" s="197">
        <v>523098538.83999997</v>
      </c>
    </row>
    <row r="715" spans="1:2">
      <c r="A715" s="195" t="s">
        <v>2282</v>
      </c>
      <c r="B715" s="198">
        <v>523098538.83999997</v>
      </c>
    </row>
    <row r="716" spans="1:2">
      <c r="A716" s="194" t="s">
        <v>2491</v>
      </c>
      <c r="B716" s="197">
        <v>522888461.73000002</v>
      </c>
    </row>
    <row r="717" spans="1:2">
      <c r="A717" s="195" t="s">
        <v>2249</v>
      </c>
      <c r="B717" s="198">
        <v>522888461.73000002</v>
      </c>
    </row>
    <row r="718" spans="1:2">
      <c r="A718" s="194" t="s">
        <v>2492</v>
      </c>
      <c r="B718" s="197">
        <v>524199868.75999999</v>
      </c>
    </row>
    <row r="719" spans="1:2">
      <c r="A719" s="195" t="s">
        <v>2249</v>
      </c>
      <c r="B719" s="198">
        <v>524199868.75999999</v>
      </c>
    </row>
    <row r="720" spans="1:2">
      <c r="A720" s="194" t="s">
        <v>2493</v>
      </c>
      <c r="B720" s="197">
        <v>113890394.36</v>
      </c>
    </row>
    <row r="721" spans="1:2">
      <c r="A721" s="195" t="s">
        <v>2242</v>
      </c>
      <c r="B721" s="198">
        <v>113890394.36</v>
      </c>
    </row>
    <row r="722" spans="1:2">
      <c r="A722" s="194" t="s">
        <v>2494</v>
      </c>
      <c r="B722" s="197">
        <v>410917713</v>
      </c>
    </row>
    <row r="723" spans="1:2">
      <c r="A723" s="195" t="s">
        <v>2242</v>
      </c>
      <c r="B723" s="198">
        <v>410917713</v>
      </c>
    </row>
    <row r="724" spans="1:2">
      <c r="A724" s="194" t="s">
        <v>2495</v>
      </c>
      <c r="B724" s="197">
        <v>251346586.52000001</v>
      </c>
    </row>
    <row r="725" spans="1:2">
      <c r="A725" s="195" t="s">
        <v>2242</v>
      </c>
      <c r="B725" s="198">
        <v>251346586.52000001</v>
      </c>
    </row>
    <row r="726" spans="1:2">
      <c r="A726" s="194" t="s">
        <v>2496</v>
      </c>
      <c r="B726" s="197">
        <v>273923142</v>
      </c>
    </row>
    <row r="727" spans="1:2">
      <c r="A727" s="195" t="s">
        <v>2242</v>
      </c>
      <c r="B727" s="198">
        <v>273923142</v>
      </c>
    </row>
    <row r="728" spans="1:2">
      <c r="A728" s="194" t="s">
        <v>2497</v>
      </c>
      <c r="B728" s="197">
        <v>526093779.60000002</v>
      </c>
    </row>
    <row r="729" spans="1:2">
      <c r="A729" s="195" t="s">
        <v>2242</v>
      </c>
      <c r="B729" s="198">
        <v>526093779.60000002</v>
      </c>
    </row>
    <row r="730" spans="1:2">
      <c r="A730" s="194" t="s">
        <v>2498</v>
      </c>
      <c r="B730" s="197">
        <v>526803473.18000001</v>
      </c>
    </row>
    <row r="731" spans="1:2">
      <c r="A731" s="195" t="s">
        <v>2242</v>
      </c>
      <c r="B731" s="198">
        <v>526803473.18000001</v>
      </c>
    </row>
    <row r="732" spans="1:2">
      <c r="A732" s="194" t="s">
        <v>2499</v>
      </c>
      <c r="B732" s="197">
        <v>522717652.22000003</v>
      </c>
    </row>
    <row r="733" spans="1:2">
      <c r="A733" s="195" t="s">
        <v>2245</v>
      </c>
      <c r="B733" s="198">
        <v>522717652.22000003</v>
      </c>
    </row>
    <row r="734" spans="1:2">
      <c r="A734" s="194" t="s">
        <v>2500</v>
      </c>
      <c r="B734" s="197">
        <v>523091331.81999999</v>
      </c>
    </row>
    <row r="735" spans="1:2">
      <c r="A735" s="195" t="s">
        <v>2245</v>
      </c>
      <c r="B735" s="198">
        <v>523091331.81999999</v>
      </c>
    </row>
    <row r="736" spans="1:2">
      <c r="A736" s="194" t="s">
        <v>2501</v>
      </c>
      <c r="B736" s="197">
        <v>523697379.81999999</v>
      </c>
    </row>
    <row r="737" spans="1:2">
      <c r="A737" s="195" t="s">
        <v>2245</v>
      </c>
      <c r="B737" s="198">
        <v>523697379.81999999</v>
      </c>
    </row>
    <row r="738" spans="1:2">
      <c r="A738" s="194" t="s">
        <v>2502</v>
      </c>
      <c r="B738" s="197">
        <v>524714307.83999997</v>
      </c>
    </row>
    <row r="739" spans="1:2">
      <c r="A739" s="195" t="s">
        <v>2283</v>
      </c>
      <c r="B739" s="198">
        <v>524714307.83999997</v>
      </c>
    </row>
    <row r="740" spans="1:2">
      <c r="A740" s="194" t="s">
        <v>2503</v>
      </c>
      <c r="B740" s="197">
        <v>524040178.19999999</v>
      </c>
    </row>
    <row r="741" spans="1:2">
      <c r="A741" s="195" t="s">
        <v>2283</v>
      </c>
      <c r="B741" s="198">
        <v>524040178.19999999</v>
      </c>
    </row>
    <row r="742" spans="1:2">
      <c r="A742" s="194" t="s">
        <v>2504</v>
      </c>
      <c r="B742" s="197">
        <v>273920002</v>
      </c>
    </row>
    <row r="743" spans="1:2">
      <c r="A743" s="195" t="s">
        <v>2283</v>
      </c>
      <c r="B743" s="198">
        <v>273920002</v>
      </c>
    </row>
    <row r="744" spans="1:2">
      <c r="A744" s="194" t="s">
        <v>2505</v>
      </c>
      <c r="B744" s="197">
        <v>250534081.83000001</v>
      </c>
    </row>
    <row r="745" spans="1:2">
      <c r="A745" s="195" t="s">
        <v>2283</v>
      </c>
      <c r="B745" s="198">
        <v>250534081.83000001</v>
      </c>
    </row>
    <row r="746" spans="1:2">
      <c r="A746" s="194" t="s">
        <v>2506</v>
      </c>
      <c r="B746" s="197">
        <v>523930211.82999998</v>
      </c>
    </row>
    <row r="747" spans="1:2">
      <c r="A747" s="195" t="s">
        <v>2256</v>
      </c>
      <c r="B747" s="198">
        <v>523930211.82999998</v>
      </c>
    </row>
    <row r="748" spans="1:2">
      <c r="A748" s="194" t="s">
        <v>2507</v>
      </c>
      <c r="B748" s="197">
        <v>410886000</v>
      </c>
    </row>
    <row r="749" spans="1:2">
      <c r="A749" s="195" t="s">
        <v>2258</v>
      </c>
      <c r="B749" s="198">
        <v>410886000</v>
      </c>
    </row>
    <row r="750" spans="1:2">
      <c r="A750" s="194" t="s">
        <v>2508</v>
      </c>
      <c r="B750" s="197">
        <v>114386403.17</v>
      </c>
    </row>
    <row r="751" spans="1:2">
      <c r="A751" s="195" t="s">
        <v>2258</v>
      </c>
      <c r="B751" s="198">
        <v>114386403.17</v>
      </c>
    </row>
    <row r="752" spans="1:2">
      <c r="A752" s="194" t="s">
        <v>2509</v>
      </c>
      <c r="B752" s="197">
        <v>525882729.85000002</v>
      </c>
    </row>
    <row r="753" spans="1:2">
      <c r="A753" s="195" t="s">
        <v>2284</v>
      </c>
      <c r="B753" s="198">
        <v>525882729.85000002</v>
      </c>
    </row>
    <row r="754" spans="1:2">
      <c r="A754" s="194" t="s">
        <v>2510</v>
      </c>
      <c r="B754" s="197">
        <v>525385820.01999998</v>
      </c>
    </row>
    <row r="755" spans="1:2">
      <c r="A755" s="195" t="s">
        <v>2236</v>
      </c>
      <c r="B755" s="198">
        <v>525385820.01999998</v>
      </c>
    </row>
    <row r="756" spans="1:2">
      <c r="A756" s="193" t="s">
        <v>2511</v>
      </c>
      <c r="B756" s="196">
        <v>44912000</v>
      </c>
    </row>
    <row r="757" spans="1:2">
      <c r="A757" s="194" t="s">
        <v>2512</v>
      </c>
      <c r="B757" s="197">
        <v>44912000</v>
      </c>
    </row>
    <row r="758" spans="1:2">
      <c r="A758" s="195" t="s">
        <v>2283</v>
      </c>
      <c r="B758" s="198">
        <v>44912000</v>
      </c>
    </row>
    <row r="759" spans="1:2">
      <c r="A759" s="193" t="s">
        <v>962</v>
      </c>
      <c r="B759" s="196">
        <v>245610970</v>
      </c>
    </row>
    <row r="760" spans="1:2">
      <c r="A760" s="194" t="s">
        <v>963</v>
      </c>
      <c r="B760" s="197">
        <v>35920000</v>
      </c>
    </row>
    <row r="761" spans="1:2">
      <c r="A761" s="195" t="s">
        <v>2263</v>
      </c>
      <c r="B761" s="198">
        <v>35920000</v>
      </c>
    </row>
    <row r="762" spans="1:2">
      <c r="A762" s="195" t="s">
        <v>2265</v>
      </c>
      <c r="B762" s="199"/>
    </row>
    <row r="763" spans="1:2">
      <c r="A763" s="194" t="s">
        <v>964</v>
      </c>
      <c r="B763" s="197">
        <v>17780000</v>
      </c>
    </row>
    <row r="764" spans="1:2">
      <c r="A764" s="195" t="s">
        <v>2270</v>
      </c>
      <c r="B764" s="198">
        <v>17780000</v>
      </c>
    </row>
    <row r="765" spans="1:2">
      <c r="A765" s="194" t="s">
        <v>965</v>
      </c>
      <c r="B765" s="197">
        <v>17780000</v>
      </c>
    </row>
    <row r="766" spans="1:2">
      <c r="A766" s="195" t="s">
        <v>2251</v>
      </c>
      <c r="B766" s="198">
        <v>17780000</v>
      </c>
    </row>
    <row r="767" spans="1:2">
      <c r="A767" s="194" t="s">
        <v>1817</v>
      </c>
      <c r="B767" s="197">
        <v>35560000</v>
      </c>
    </row>
    <row r="768" spans="1:2">
      <c r="A768" s="195" t="s">
        <v>2278</v>
      </c>
      <c r="B768" s="198">
        <v>35560000</v>
      </c>
    </row>
    <row r="769" spans="1:2">
      <c r="A769" s="194" t="s">
        <v>1818</v>
      </c>
      <c r="B769" s="197">
        <v>35560000</v>
      </c>
    </row>
    <row r="770" spans="1:2">
      <c r="A770" s="195" t="s">
        <v>2279</v>
      </c>
      <c r="B770" s="198">
        <v>35560000</v>
      </c>
    </row>
    <row r="771" spans="1:2">
      <c r="A771" s="194" t="s">
        <v>2513</v>
      </c>
      <c r="B771" s="197">
        <v>34250990</v>
      </c>
    </row>
    <row r="772" spans="1:2">
      <c r="A772" s="195" t="s">
        <v>2249</v>
      </c>
      <c r="B772" s="198">
        <v>34250990</v>
      </c>
    </row>
    <row r="773" spans="1:2">
      <c r="A773" s="194" t="s">
        <v>2514</v>
      </c>
      <c r="B773" s="197">
        <v>68759980</v>
      </c>
    </row>
    <row r="774" spans="1:2">
      <c r="A774" s="195" t="s">
        <v>2256</v>
      </c>
      <c r="B774" s="198">
        <v>68759980</v>
      </c>
    </row>
    <row r="775" spans="1:2">
      <c r="A775" s="193" t="s">
        <v>966</v>
      </c>
      <c r="B775" s="196">
        <v>2423908775</v>
      </c>
    </row>
    <row r="776" spans="1:2">
      <c r="A776" s="194" t="s">
        <v>967</v>
      </c>
      <c r="B776" s="200"/>
    </row>
    <row r="777" spans="1:2">
      <c r="A777" s="195" t="s">
        <v>2326</v>
      </c>
      <c r="B777" s="199"/>
    </row>
    <row r="778" spans="1:2">
      <c r="A778" s="195" t="s">
        <v>2269</v>
      </c>
      <c r="B778" s="199"/>
    </row>
    <row r="779" spans="1:2">
      <c r="A779" s="195" t="s">
        <v>2274</v>
      </c>
      <c r="B779" s="199"/>
    </row>
    <row r="780" spans="1:2">
      <c r="A780" s="194" t="s">
        <v>968</v>
      </c>
      <c r="B780" s="197">
        <v>142240040</v>
      </c>
    </row>
    <row r="781" spans="1:2">
      <c r="A781" s="195" t="s">
        <v>2273</v>
      </c>
      <c r="B781" s="198">
        <v>142240040</v>
      </c>
    </row>
    <row r="782" spans="1:2">
      <c r="A782" s="195" t="s">
        <v>2274</v>
      </c>
      <c r="B782" s="199"/>
    </row>
    <row r="783" spans="1:2">
      <c r="A783" s="194" t="s">
        <v>969</v>
      </c>
      <c r="B783" s="197">
        <v>177800000</v>
      </c>
    </row>
    <row r="784" spans="1:2">
      <c r="A784" s="195" t="s">
        <v>2275</v>
      </c>
      <c r="B784" s="198">
        <v>177800000</v>
      </c>
    </row>
    <row r="785" spans="1:2">
      <c r="A785" s="194" t="s">
        <v>1819</v>
      </c>
      <c r="B785" s="197">
        <v>177800050</v>
      </c>
    </row>
    <row r="786" spans="1:2">
      <c r="A786" s="195" t="s">
        <v>2237</v>
      </c>
      <c r="B786" s="198">
        <v>177800050</v>
      </c>
    </row>
    <row r="787" spans="1:2">
      <c r="A787" s="194" t="s">
        <v>1820</v>
      </c>
      <c r="B787" s="197">
        <v>177800000</v>
      </c>
    </row>
    <row r="788" spans="1:2">
      <c r="A788" s="195" t="s">
        <v>2276</v>
      </c>
      <c r="B788" s="198">
        <v>177800000</v>
      </c>
    </row>
    <row r="789" spans="1:2">
      <c r="A789" s="195" t="s">
        <v>2277</v>
      </c>
      <c r="B789" s="199"/>
    </row>
    <row r="790" spans="1:2">
      <c r="A790" s="194" t="s">
        <v>1821</v>
      </c>
      <c r="B790" s="197">
        <v>177800000</v>
      </c>
    </row>
    <row r="791" spans="1:2">
      <c r="A791" s="195" t="s">
        <v>2278</v>
      </c>
      <c r="B791" s="198">
        <v>177800000</v>
      </c>
    </row>
    <row r="792" spans="1:2">
      <c r="A792" s="194" t="s">
        <v>1822</v>
      </c>
      <c r="B792" s="197">
        <v>35561000</v>
      </c>
    </row>
    <row r="793" spans="1:2">
      <c r="A793" s="195" t="s">
        <v>2246</v>
      </c>
      <c r="B793" s="198">
        <v>35561000</v>
      </c>
    </row>
    <row r="794" spans="1:2">
      <c r="A794" s="194" t="s">
        <v>1823</v>
      </c>
      <c r="B794" s="197">
        <v>142262840</v>
      </c>
    </row>
    <row r="795" spans="1:2">
      <c r="A795" s="195" t="s">
        <v>2246</v>
      </c>
      <c r="B795" s="198">
        <v>142262840</v>
      </c>
    </row>
    <row r="796" spans="1:2">
      <c r="A796" s="194" t="s">
        <v>1824</v>
      </c>
      <c r="B796" s="197">
        <v>177850000</v>
      </c>
    </row>
    <row r="797" spans="1:2">
      <c r="A797" s="195" t="s">
        <v>2280</v>
      </c>
      <c r="B797" s="198">
        <v>177850000</v>
      </c>
    </row>
    <row r="798" spans="1:2">
      <c r="A798" s="194" t="s">
        <v>1825</v>
      </c>
      <c r="B798" s="197">
        <v>177878550</v>
      </c>
    </row>
    <row r="799" spans="1:2">
      <c r="A799" s="195" t="s">
        <v>2240</v>
      </c>
      <c r="B799" s="198">
        <v>177878550</v>
      </c>
    </row>
    <row r="800" spans="1:2">
      <c r="A800" s="194" t="s">
        <v>2515</v>
      </c>
      <c r="B800" s="197">
        <v>17817855</v>
      </c>
    </row>
    <row r="801" spans="1:2">
      <c r="A801" s="195" t="s">
        <v>2282</v>
      </c>
      <c r="B801" s="198">
        <v>17817855</v>
      </c>
    </row>
    <row r="802" spans="1:2">
      <c r="A802" s="194" t="s">
        <v>2516</v>
      </c>
      <c r="B802" s="197">
        <v>160135695</v>
      </c>
    </row>
    <row r="803" spans="1:2">
      <c r="A803" s="195" t="s">
        <v>2282</v>
      </c>
      <c r="B803" s="198">
        <v>160135695</v>
      </c>
    </row>
    <row r="804" spans="1:2">
      <c r="A804" s="194" t="s">
        <v>2517</v>
      </c>
      <c r="B804" s="197">
        <v>17120000</v>
      </c>
    </row>
    <row r="805" spans="1:2">
      <c r="A805" s="195" t="s">
        <v>2242</v>
      </c>
      <c r="B805" s="198">
        <v>17120000</v>
      </c>
    </row>
    <row r="806" spans="1:2">
      <c r="A806" s="194" t="s">
        <v>2518</v>
      </c>
      <c r="B806" s="197">
        <v>65104849</v>
      </c>
    </row>
    <row r="807" spans="1:2">
      <c r="A807" s="195" t="s">
        <v>2242</v>
      </c>
      <c r="B807" s="198">
        <v>65104849</v>
      </c>
    </row>
    <row r="808" spans="1:2">
      <c r="A808" s="194" t="s">
        <v>2519</v>
      </c>
      <c r="B808" s="197">
        <v>89220846</v>
      </c>
    </row>
    <row r="809" spans="1:2">
      <c r="A809" s="195" t="s">
        <v>2242</v>
      </c>
      <c r="B809" s="198">
        <v>89220846</v>
      </c>
    </row>
    <row r="810" spans="1:2">
      <c r="A810" s="194" t="s">
        <v>2520</v>
      </c>
      <c r="B810" s="197">
        <v>68719980</v>
      </c>
    </row>
    <row r="811" spans="1:2">
      <c r="A811" s="195" t="s">
        <v>2283</v>
      </c>
      <c r="B811" s="198">
        <v>68719980</v>
      </c>
    </row>
    <row r="812" spans="1:2">
      <c r="A812" s="194" t="s">
        <v>2521</v>
      </c>
      <c r="B812" s="197">
        <v>103169970</v>
      </c>
    </row>
    <row r="813" spans="1:2">
      <c r="A813" s="195" t="s">
        <v>2283</v>
      </c>
      <c r="B813" s="198">
        <v>103169970</v>
      </c>
    </row>
    <row r="814" spans="1:2">
      <c r="A814" s="194" t="s">
        <v>2522</v>
      </c>
      <c r="B814" s="197">
        <v>172428550</v>
      </c>
    </row>
    <row r="815" spans="1:2">
      <c r="A815" s="195" t="s">
        <v>2256</v>
      </c>
      <c r="B815" s="198">
        <v>172428550</v>
      </c>
    </row>
    <row r="816" spans="1:2">
      <c r="A816" s="194" t="s">
        <v>2523</v>
      </c>
      <c r="B816" s="197">
        <v>137120000</v>
      </c>
    </row>
    <row r="817" spans="1:2">
      <c r="A817" s="195" t="s">
        <v>2284</v>
      </c>
      <c r="B817" s="198">
        <v>137120000</v>
      </c>
    </row>
    <row r="818" spans="1:2">
      <c r="A818" s="194" t="s">
        <v>2524</v>
      </c>
      <c r="B818" s="197">
        <v>34295710</v>
      </c>
    </row>
    <row r="819" spans="1:2">
      <c r="A819" s="195" t="s">
        <v>2284</v>
      </c>
      <c r="B819" s="198">
        <v>34295710</v>
      </c>
    </row>
    <row r="820" spans="1:2">
      <c r="A820" s="194" t="s">
        <v>2525</v>
      </c>
      <c r="B820" s="197">
        <v>137302840</v>
      </c>
    </row>
    <row r="821" spans="1:2">
      <c r="A821" s="195" t="s">
        <v>2236</v>
      </c>
      <c r="B821" s="198">
        <v>137302840</v>
      </c>
    </row>
    <row r="822" spans="1:2">
      <c r="A822" s="194" t="s">
        <v>2526</v>
      </c>
      <c r="B822" s="197">
        <v>34480000</v>
      </c>
    </row>
    <row r="823" spans="1:2">
      <c r="A823" s="195" t="s">
        <v>2236</v>
      </c>
      <c r="B823" s="198">
        <v>34480000</v>
      </c>
    </row>
    <row r="824" spans="1:2">
      <c r="A824" s="193" t="s">
        <v>970</v>
      </c>
      <c r="B824" s="196">
        <v>13379358859.530001</v>
      </c>
    </row>
    <row r="825" spans="1:2">
      <c r="A825" s="194" t="s">
        <v>971</v>
      </c>
      <c r="B825" s="200"/>
    </row>
    <row r="826" spans="1:2">
      <c r="A826" s="195" t="s">
        <v>2326</v>
      </c>
      <c r="B826" s="199"/>
    </row>
    <row r="827" spans="1:2">
      <c r="A827" s="194" t="s">
        <v>972</v>
      </c>
      <c r="B827" s="200"/>
    </row>
    <row r="828" spans="1:2">
      <c r="A828" s="195" t="s">
        <v>2326</v>
      </c>
      <c r="B828" s="199"/>
    </row>
    <row r="829" spans="1:2">
      <c r="A829" s="194" t="s">
        <v>973</v>
      </c>
      <c r="B829" s="200"/>
    </row>
    <row r="830" spans="1:2">
      <c r="A830" s="195" t="s">
        <v>2326</v>
      </c>
      <c r="B830" s="199"/>
    </row>
    <row r="831" spans="1:2">
      <c r="A831" s="194" t="s">
        <v>974</v>
      </c>
      <c r="B831" s="197">
        <v>1169532078.3399999</v>
      </c>
    </row>
    <row r="832" spans="1:2">
      <c r="A832" s="195" t="s">
        <v>2358</v>
      </c>
      <c r="B832" s="198">
        <v>1169532078.3399999</v>
      </c>
    </row>
    <row r="833" spans="1:2">
      <c r="A833" s="195" t="s">
        <v>2262</v>
      </c>
      <c r="B833" s="199"/>
    </row>
    <row r="834" spans="1:2">
      <c r="A834" s="194" t="s">
        <v>975</v>
      </c>
      <c r="B834" s="197">
        <v>2462177956</v>
      </c>
    </row>
    <row r="835" spans="1:2">
      <c r="A835" s="195" t="s">
        <v>2273</v>
      </c>
      <c r="B835" s="198">
        <v>2462177956</v>
      </c>
    </row>
    <row r="836" spans="1:2">
      <c r="A836" s="195" t="s">
        <v>2274</v>
      </c>
      <c r="B836" s="199"/>
    </row>
    <row r="837" spans="1:2">
      <c r="A837" s="195" t="s">
        <v>2237</v>
      </c>
      <c r="B837" s="199"/>
    </row>
    <row r="838" spans="1:2">
      <c r="A838" s="195" t="s">
        <v>2246</v>
      </c>
      <c r="B838" s="199"/>
    </row>
    <row r="839" spans="1:2">
      <c r="A839" s="195" t="s">
        <v>2280</v>
      </c>
      <c r="B839" s="199"/>
    </row>
    <row r="840" spans="1:2">
      <c r="A840" s="195" t="s">
        <v>2281</v>
      </c>
      <c r="B840" s="199"/>
    </row>
    <row r="841" spans="1:2">
      <c r="A841" s="195" t="s">
        <v>2240</v>
      </c>
      <c r="B841" s="199"/>
    </row>
    <row r="842" spans="1:2">
      <c r="A842" s="194" t="s">
        <v>1826</v>
      </c>
      <c r="B842" s="197">
        <v>1137920000</v>
      </c>
    </row>
    <row r="843" spans="1:2">
      <c r="A843" s="195" t="s">
        <v>2237</v>
      </c>
      <c r="B843" s="198">
        <v>1137920000</v>
      </c>
    </row>
    <row r="844" spans="1:2">
      <c r="A844" s="195" t="s">
        <v>2278</v>
      </c>
      <c r="B844" s="199"/>
    </row>
    <row r="845" spans="1:2">
      <c r="A845" s="195" t="s">
        <v>2240</v>
      </c>
      <c r="B845" s="199"/>
    </row>
    <row r="846" spans="1:2">
      <c r="A846" s="194" t="s">
        <v>1827</v>
      </c>
      <c r="B846" s="197">
        <v>1422400000</v>
      </c>
    </row>
    <row r="847" spans="1:2">
      <c r="A847" s="195" t="s">
        <v>2237</v>
      </c>
      <c r="B847" s="198">
        <v>1314471844</v>
      </c>
    </row>
    <row r="848" spans="1:2">
      <c r="A848" s="195" t="s">
        <v>2278</v>
      </c>
      <c r="B848" s="198">
        <v>107928156</v>
      </c>
    </row>
    <row r="849" spans="1:2">
      <c r="A849" s="195" t="s">
        <v>2279</v>
      </c>
      <c r="B849" s="199"/>
    </row>
    <row r="850" spans="1:2">
      <c r="A850" s="195" t="s">
        <v>2246</v>
      </c>
      <c r="B850" s="199"/>
    </row>
    <row r="851" spans="1:2">
      <c r="A851" s="194" t="s">
        <v>1828</v>
      </c>
      <c r="B851" s="197">
        <v>1137920008</v>
      </c>
    </row>
    <row r="852" spans="1:2">
      <c r="A852" s="195" t="s">
        <v>2278</v>
      </c>
      <c r="B852" s="198">
        <v>1137920008</v>
      </c>
    </row>
    <row r="853" spans="1:2">
      <c r="A853" s="195" t="s">
        <v>2280</v>
      </c>
      <c r="B853" s="199"/>
    </row>
    <row r="854" spans="1:2">
      <c r="A854" s="195" t="s">
        <v>2281</v>
      </c>
      <c r="B854" s="199"/>
    </row>
    <row r="855" spans="1:2">
      <c r="A855" s="195" t="s">
        <v>2240</v>
      </c>
      <c r="B855" s="199"/>
    </row>
    <row r="856" spans="1:2">
      <c r="A856" s="194" t="s">
        <v>1829</v>
      </c>
      <c r="B856" s="197">
        <v>64431345.189999998</v>
      </c>
    </row>
    <row r="857" spans="1:2">
      <c r="A857" s="195" t="s">
        <v>2278</v>
      </c>
      <c r="B857" s="198">
        <v>64431345.189999998</v>
      </c>
    </row>
    <row r="858" spans="1:2">
      <c r="A858" s="195" t="s">
        <v>2246</v>
      </c>
      <c r="B858" s="199"/>
    </row>
    <row r="859" spans="1:2">
      <c r="A859" s="195" t="s">
        <v>2240</v>
      </c>
      <c r="B859" s="199"/>
    </row>
    <row r="860" spans="1:2">
      <c r="A860" s="194" t="s">
        <v>1830</v>
      </c>
      <c r="B860" s="197">
        <v>1137923200</v>
      </c>
    </row>
    <row r="861" spans="1:2">
      <c r="A861" s="195" t="s">
        <v>2278</v>
      </c>
      <c r="B861" s="198">
        <v>1137923200</v>
      </c>
    </row>
    <row r="862" spans="1:2">
      <c r="A862" s="195" t="s">
        <v>2280</v>
      </c>
      <c r="B862" s="199"/>
    </row>
    <row r="863" spans="1:2">
      <c r="A863" s="195" t="s">
        <v>2281</v>
      </c>
      <c r="B863" s="199"/>
    </row>
    <row r="864" spans="1:2">
      <c r="A864" s="195" t="s">
        <v>2240</v>
      </c>
      <c r="B864" s="199"/>
    </row>
    <row r="865" spans="1:2">
      <c r="A865" s="194" t="s">
        <v>1831</v>
      </c>
      <c r="B865" s="197">
        <v>1137936000</v>
      </c>
    </row>
    <row r="866" spans="1:2">
      <c r="A866" s="195" t="s">
        <v>2240</v>
      </c>
      <c r="B866" s="198">
        <v>1137936000</v>
      </c>
    </row>
    <row r="867" spans="1:2">
      <c r="A867" s="195" t="s">
        <v>2242</v>
      </c>
      <c r="B867" s="199"/>
    </row>
    <row r="868" spans="1:2">
      <c r="A868" s="194" t="s">
        <v>1832</v>
      </c>
      <c r="B868" s="197">
        <v>1137936000</v>
      </c>
    </row>
    <row r="869" spans="1:2">
      <c r="A869" s="195" t="s">
        <v>2240</v>
      </c>
      <c r="B869" s="198">
        <v>1137936000</v>
      </c>
    </row>
    <row r="870" spans="1:2">
      <c r="A870" s="195" t="s">
        <v>2282</v>
      </c>
      <c r="B870" s="199"/>
    </row>
    <row r="871" spans="1:2">
      <c r="A871" s="195" t="s">
        <v>2249</v>
      </c>
      <c r="B871" s="199"/>
    </row>
    <row r="872" spans="1:2">
      <c r="A872" s="195" t="s">
        <v>2242</v>
      </c>
      <c r="B872" s="199"/>
    </row>
    <row r="873" spans="1:2">
      <c r="A873" s="194" t="s">
        <v>1833</v>
      </c>
      <c r="B873" s="197">
        <v>142242000</v>
      </c>
    </row>
    <row r="874" spans="1:2">
      <c r="A874" s="195" t="s">
        <v>2240</v>
      </c>
      <c r="B874" s="198">
        <v>142242000</v>
      </c>
    </row>
    <row r="875" spans="1:2">
      <c r="A875" s="194" t="s">
        <v>2527</v>
      </c>
      <c r="B875" s="197">
        <v>1137936000</v>
      </c>
    </row>
    <row r="876" spans="1:2">
      <c r="A876" s="195" t="s">
        <v>2282</v>
      </c>
      <c r="B876" s="198">
        <v>1137936000</v>
      </c>
    </row>
    <row r="877" spans="1:2">
      <c r="A877" s="195" t="s">
        <v>2249</v>
      </c>
      <c r="B877" s="199"/>
    </row>
    <row r="878" spans="1:2">
      <c r="A878" s="195" t="s">
        <v>2242</v>
      </c>
      <c r="B878" s="199"/>
    </row>
    <row r="879" spans="1:2">
      <c r="A879" s="194" t="s">
        <v>2528</v>
      </c>
      <c r="B879" s="197">
        <v>142242000</v>
      </c>
    </row>
    <row r="880" spans="1:2">
      <c r="A880" s="195" t="s">
        <v>2282</v>
      </c>
      <c r="B880" s="198">
        <v>96141367.799999997</v>
      </c>
    </row>
    <row r="881" spans="1:2">
      <c r="A881" s="195" t="s">
        <v>2242</v>
      </c>
      <c r="B881" s="198">
        <v>46100632.200000003</v>
      </c>
    </row>
    <row r="882" spans="1:2">
      <c r="A882" s="194" t="s">
        <v>2529</v>
      </c>
      <c r="B882" s="197">
        <v>53082272</v>
      </c>
    </row>
    <row r="883" spans="1:2">
      <c r="A883" s="195" t="s">
        <v>2242</v>
      </c>
      <c r="B883" s="198">
        <v>53082272</v>
      </c>
    </row>
    <row r="884" spans="1:2">
      <c r="A884" s="194" t="s">
        <v>2530</v>
      </c>
      <c r="B884" s="197">
        <v>1095680000</v>
      </c>
    </row>
    <row r="885" spans="1:2">
      <c r="A885" s="195" t="s">
        <v>2242</v>
      </c>
      <c r="B885" s="198">
        <v>1095680000</v>
      </c>
    </row>
    <row r="886" spans="1:2">
      <c r="A886" s="195" t="s">
        <v>2283</v>
      </c>
      <c r="B886" s="199"/>
    </row>
    <row r="887" spans="1:2">
      <c r="A887" s="195" t="s">
        <v>2256</v>
      </c>
      <c r="B887" s="199"/>
    </row>
    <row r="888" spans="1:2">
      <c r="A888" s="195" t="s">
        <v>2258</v>
      </c>
      <c r="B888" s="199"/>
    </row>
    <row r="889" spans="1:2">
      <c r="A889" s="195" t="s">
        <v>2284</v>
      </c>
      <c r="B889" s="199"/>
    </row>
    <row r="890" spans="1:2">
      <c r="A890" s="195" t="s">
        <v>2236</v>
      </c>
      <c r="B890" s="199"/>
    </row>
    <row r="891" spans="1:2">
      <c r="A891" s="193" t="s">
        <v>976</v>
      </c>
      <c r="B891" s="196">
        <v>3337715904.9299998</v>
      </c>
    </row>
    <row r="892" spans="1:2">
      <c r="A892" s="194" t="s">
        <v>977</v>
      </c>
      <c r="B892" s="200"/>
    </row>
    <row r="893" spans="1:2">
      <c r="A893" s="195" t="s">
        <v>2326</v>
      </c>
      <c r="B893" s="199"/>
    </row>
    <row r="894" spans="1:2">
      <c r="A894" s="195" t="s">
        <v>2358</v>
      </c>
      <c r="B894" s="199"/>
    </row>
    <row r="895" spans="1:2">
      <c r="A895" s="195" t="s">
        <v>2265</v>
      </c>
      <c r="B895" s="199"/>
    </row>
    <row r="896" spans="1:2">
      <c r="A896" s="194" t="s">
        <v>978</v>
      </c>
      <c r="B896" s="197">
        <v>422737280</v>
      </c>
    </row>
    <row r="897" spans="1:2">
      <c r="A897" s="195" t="s">
        <v>2326</v>
      </c>
      <c r="B897" s="198">
        <v>422737280</v>
      </c>
    </row>
    <row r="898" spans="1:2">
      <c r="A898" s="195" t="s">
        <v>2264</v>
      </c>
      <c r="B898" s="199"/>
    </row>
    <row r="899" spans="1:2">
      <c r="A899" s="195" t="s">
        <v>2265</v>
      </c>
      <c r="B899" s="199"/>
    </row>
    <row r="900" spans="1:2">
      <c r="A900" s="194" t="s">
        <v>979</v>
      </c>
      <c r="B900" s="197">
        <v>423914316</v>
      </c>
    </row>
    <row r="901" spans="1:2">
      <c r="A901" s="195" t="s">
        <v>2265</v>
      </c>
      <c r="B901" s="198">
        <v>423914316</v>
      </c>
    </row>
    <row r="902" spans="1:2">
      <c r="A902" s="195" t="s">
        <v>2269</v>
      </c>
      <c r="B902" s="199"/>
    </row>
    <row r="903" spans="1:2">
      <c r="A903" s="195" t="s">
        <v>2251</v>
      </c>
      <c r="B903" s="199"/>
    </row>
    <row r="904" spans="1:2">
      <c r="A904" s="194" t="s">
        <v>980</v>
      </c>
      <c r="B904" s="197">
        <v>421898064</v>
      </c>
    </row>
    <row r="905" spans="1:2">
      <c r="A905" s="195" t="s">
        <v>2267</v>
      </c>
      <c r="B905" s="198">
        <v>421898064</v>
      </c>
    </row>
    <row r="906" spans="1:2">
      <c r="A906" s="195" t="s">
        <v>2270</v>
      </c>
      <c r="B906" s="199"/>
    </row>
    <row r="907" spans="1:2">
      <c r="A907" s="195" t="s">
        <v>2279</v>
      </c>
      <c r="B907" s="199"/>
    </row>
    <row r="908" spans="1:2">
      <c r="A908" s="194" t="s">
        <v>981</v>
      </c>
      <c r="B908" s="197">
        <v>417986464</v>
      </c>
    </row>
    <row r="909" spans="1:2">
      <c r="A909" s="195" t="s">
        <v>2273</v>
      </c>
      <c r="B909" s="198">
        <v>417986464</v>
      </c>
    </row>
    <row r="910" spans="1:2">
      <c r="A910" s="195" t="s">
        <v>2237</v>
      </c>
      <c r="B910" s="199"/>
    </row>
    <row r="911" spans="1:2">
      <c r="A911" s="195" t="s">
        <v>2281</v>
      </c>
      <c r="B911" s="199"/>
    </row>
    <row r="912" spans="1:2">
      <c r="A912" s="195" t="s">
        <v>2240</v>
      </c>
      <c r="B912" s="199"/>
    </row>
    <row r="913" spans="1:2">
      <c r="A913" s="194" t="s">
        <v>1834</v>
      </c>
      <c r="B913" s="197">
        <v>416962356.51999998</v>
      </c>
    </row>
    <row r="914" spans="1:2">
      <c r="A914" s="195" t="s">
        <v>2279</v>
      </c>
      <c r="B914" s="198">
        <v>416962356.51999998</v>
      </c>
    </row>
    <row r="915" spans="1:2">
      <c r="A915" s="195" t="s">
        <v>2281</v>
      </c>
      <c r="B915" s="199"/>
    </row>
    <row r="916" spans="1:2">
      <c r="A916" s="195" t="s">
        <v>2245</v>
      </c>
      <c r="B916" s="199"/>
    </row>
    <row r="917" spans="1:2">
      <c r="A917" s="194" t="s">
        <v>2531</v>
      </c>
      <c r="B917" s="197">
        <v>419785800</v>
      </c>
    </row>
    <row r="918" spans="1:2">
      <c r="A918" s="195" t="s">
        <v>2282</v>
      </c>
      <c r="B918" s="198">
        <v>419785800</v>
      </c>
    </row>
    <row r="919" spans="1:2">
      <c r="A919" s="195" t="s">
        <v>2245</v>
      </c>
      <c r="B919" s="199"/>
    </row>
    <row r="920" spans="1:2">
      <c r="A920" s="195" t="s">
        <v>2284</v>
      </c>
      <c r="B920" s="199"/>
    </row>
    <row r="921" spans="1:2">
      <c r="A921" s="194" t="s">
        <v>2532</v>
      </c>
      <c r="B921" s="197">
        <v>407045122.97000003</v>
      </c>
    </row>
    <row r="922" spans="1:2">
      <c r="A922" s="195" t="s">
        <v>2283</v>
      </c>
      <c r="B922" s="198">
        <v>407045122.97000003</v>
      </c>
    </row>
    <row r="923" spans="1:2">
      <c r="A923" s="195" t="s">
        <v>2284</v>
      </c>
      <c r="B923" s="199"/>
    </row>
    <row r="924" spans="1:2">
      <c r="A924" s="195" t="s">
        <v>2236</v>
      </c>
      <c r="B924" s="199"/>
    </row>
    <row r="925" spans="1:2">
      <c r="A925" s="194" t="s">
        <v>2533</v>
      </c>
      <c r="B925" s="197">
        <v>407386501.44</v>
      </c>
    </row>
    <row r="926" spans="1:2">
      <c r="A926" s="195" t="s">
        <v>2236</v>
      </c>
      <c r="B926" s="198">
        <v>407386501.44</v>
      </c>
    </row>
    <row r="927" spans="1:2">
      <c r="A927" s="193" t="s">
        <v>982</v>
      </c>
      <c r="B927" s="196">
        <v>89824020</v>
      </c>
    </row>
    <row r="928" spans="1:2">
      <c r="A928" s="194" t="s">
        <v>983</v>
      </c>
      <c r="B928" s="197">
        <v>89824020</v>
      </c>
    </row>
    <row r="929" spans="1:2">
      <c r="A929" s="195" t="s">
        <v>2263</v>
      </c>
      <c r="B929" s="198">
        <v>89824020</v>
      </c>
    </row>
    <row r="930" spans="1:2">
      <c r="A930" s="195" t="s">
        <v>2265</v>
      </c>
      <c r="B930" s="199"/>
    </row>
    <row r="931" spans="1:2">
      <c r="A931" s="193" t="s">
        <v>984</v>
      </c>
      <c r="B931" s="196">
        <v>28078226</v>
      </c>
    </row>
    <row r="932" spans="1:2">
      <c r="A932" s="194" t="s">
        <v>985</v>
      </c>
      <c r="B932" s="197">
        <v>7112000</v>
      </c>
    </row>
    <row r="933" spans="1:2">
      <c r="A933" s="195" t="s">
        <v>2265</v>
      </c>
      <c r="B933" s="198">
        <v>7112000</v>
      </c>
    </row>
    <row r="934" spans="1:2">
      <c r="A934" s="194" t="s">
        <v>986</v>
      </c>
      <c r="B934" s="197">
        <v>7112000</v>
      </c>
    </row>
    <row r="935" spans="1:2">
      <c r="A935" s="195" t="s">
        <v>2274</v>
      </c>
      <c r="B935" s="198">
        <v>7112000</v>
      </c>
    </row>
    <row r="936" spans="1:2">
      <c r="A936" s="195" t="s">
        <v>2275</v>
      </c>
      <c r="B936" s="199"/>
    </row>
    <row r="937" spans="1:2">
      <c r="A937" s="194" t="s">
        <v>2534</v>
      </c>
      <c r="B937" s="197">
        <v>3574004</v>
      </c>
    </row>
    <row r="938" spans="1:2">
      <c r="A938" s="195" t="s">
        <v>2282</v>
      </c>
      <c r="B938" s="198">
        <v>3574004</v>
      </c>
    </row>
    <row r="939" spans="1:2">
      <c r="A939" s="194" t="s">
        <v>2535</v>
      </c>
      <c r="B939" s="197">
        <v>3428000</v>
      </c>
    </row>
    <row r="940" spans="1:2">
      <c r="A940" s="195" t="s">
        <v>2242</v>
      </c>
      <c r="B940" s="198">
        <v>3428000</v>
      </c>
    </row>
    <row r="941" spans="1:2">
      <c r="A941" s="194" t="s">
        <v>2536</v>
      </c>
      <c r="B941" s="197">
        <v>3427000</v>
      </c>
    </row>
    <row r="942" spans="1:2">
      <c r="A942" s="195" t="s">
        <v>2242</v>
      </c>
      <c r="B942" s="198">
        <v>3427000</v>
      </c>
    </row>
    <row r="943" spans="1:2">
      <c r="A943" s="194" t="s">
        <v>2537</v>
      </c>
      <c r="B943" s="197">
        <v>3425222</v>
      </c>
    </row>
    <row r="944" spans="1:2">
      <c r="A944" s="195" t="s">
        <v>2242</v>
      </c>
      <c r="B944" s="198">
        <v>3425222</v>
      </c>
    </row>
    <row r="945" spans="1:2">
      <c r="A945" s="193" t="s">
        <v>301</v>
      </c>
      <c r="B945" s="196">
        <v>78232000</v>
      </c>
    </row>
    <row r="946" spans="1:2">
      <c r="A946" s="194" t="s">
        <v>987</v>
      </c>
      <c r="B946" s="197">
        <v>21336000</v>
      </c>
    </row>
    <row r="947" spans="1:2">
      <c r="A947" s="195" t="s">
        <v>2265</v>
      </c>
      <c r="B947" s="198">
        <v>21336000</v>
      </c>
    </row>
    <row r="948" spans="1:2">
      <c r="A948" s="194" t="s">
        <v>988</v>
      </c>
      <c r="B948" s="197">
        <v>14224000</v>
      </c>
    </row>
    <row r="949" spans="1:2">
      <c r="A949" s="195" t="s">
        <v>2265</v>
      </c>
      <c r="B949" s="198">
        <v>14224000</v>
      </c>
    </row>
    <row r="950" spans="1:2">
      <c r="A950" s="194" t="s">
        <v>989</v>
      </c>
      <c r="B950" s="197">
        <v>42672000</v>
      </c>
    </row>
    <row r="951" spans="1:2">
      <c r="A951" s="195" t="s">
        <v>2251</v>
      </c>
      <c r="B951" s="198">
        <v>42672000</v>
      </c>
    </row>
    <row r="952" spans="1:2">
      <c r="A952" s="193" t="s">
        <v>288</v>
      </c>
      <c r="B952" s="196">
        <v>8984000</v>
      </c>
    </row>
    <row r="953" spans="1:2">
      <c r="A953" s="194" t="s">
        <v>990</v>
      </c>
      <c r="B953" s="197">
        <v>8984000</v>
      </c>
    </row>
    <row r="954" spans="1:2">
      <c r="A954" s="195" t="s">
        <v>2268</v>
      </c>
      <c r="B954" s="198">
        <v>8984000</v>
      </c>
    </row>
    <row r="955" spans="1:2">
      <c r="A955" s="193" t="s">
        <v>388</v>
      </c>
      <c r="B955" s="196">
        <v>21336000</v>
      </c>
    </row>
    <row r="956" spans="1:2">
      <c r="A956" s="194" t="s">
        <v>991</v>
      </c>
      <c r="B956" s="197">
        <v>21336000</v>
      </c>
    </row>
    <row r="957" spans="1:2">
      <c r="A957" s="195" t="s">
        <v>2264</v>
      </c>
      <c r="B957" s="198">
        <v>21336000</v>
      </c>
    </row>
    <row r="958" spans="1:2">
      <c r="A958" s="195" t="s">
        <v>2265</v>
      </c>
      <c r="B958" s="199"/>
    </row>
    <row r="959" spans="1:2">
      <c r="A959" s="193" t="s">
        <v>992</v>
      </c>
      <c r="B959" s="196">
        <v>53340015</v>
      </c>
    </row>
    <row r="960" spans="1:2">
      <c r="A960" s="194" t="s">
        <v>993</v>
      </c>
      <c r="B960" s="197">
        <v>53340015</v>
      </c>
    </row>
    <row r="961" spans="1:2">
      <c r="A961" s="195" t="s">
        <v>2271</v>
      </c>
      <c r="B961" s="198">
        <v>53340015</v>
      </c>
    </row>
    <row r="962" spans="1:2">
      <c r="A962" s="193" t="s">
        <v>994</v>
      </c>
      <c r="B962" s="196">
        <v>704334420</v>
      </c>
    </row>
    <row r="963" spans="1:2">
      <c r="A963" s="194" t="s">
        <v>995</v>
      </c>
      <c r="B963" s="197">
        <v>89150000</v>
      </c>
    </row>
    <row r="964" spans="1:2">
      <c r="A964" s="195" t="s">
        <v>2263</v>
      </c>
      <c r="B964" s="198">
        <v>89150000</v>
      </c>
    </row>
    <row r="965" spans="1:2">
      <c r="A965" s="195" t="s">
        <v>2265</v>
      </c>
      <c r="B965" s="199"/>
    </row>
    <row r="966" spans="1:2">
      <c r="A966" s="194" t="s">
        <v>996</v>
      </c>
      <c r="B966" s="197">
        <v>35890400</v>
      </c>
    </row>
    <row r="967" spans="1:2">
      <c r="A967" s="195" t="s">
        <v>2270</v>
      </c>
      <c r="B967" s="198">
        <v>35890400</v>
      </c>
    </row>
    <row r="968" spans="1:2">
      <c r="A968" s="194" t="s">
        <v>997</v>
      </c>
      <c r="B968" s="197">
        <v>53700000</v>
      </c>
    </row>
    <row r="969" spans="1:2">
      <c r="A969" s="195" t="s">
        <v>2270</v>
      </c>
      <c r="B969" s="198">
        <v>53700000</v>
      </c>
    </row>
    <row r="970" spans="1:2">
      <c r="A970" s="194" t="s">
        <v>998</v>
      </c>
      <c r="B970" s="197">
        <v>106683000</v>
      </c>
    </row>
    <row r="971" spans="1:2">
      <c r="A971" s="195" t="s">
        <v>2251</v>
      </c>
      <c r="B971" s="198">
        <v>106683000</v>
      </c>
    </row>
    <row r="972" spans="1:2">
      <c r="A972" s="194" t="s">
        <v>1835</v>
      </c>
      <c r="B972" s="197">
        <v>106698000</v>
      </c>
    </row>
    <row r="973" spans="1:2">
      <c r="A973" s="195" t="s">
        <v>2246</v>
      </c>
      <c r="B973" s="198">
        <v>106698000</v>
      </c>
    </row>
    <row r="974" spans="1:2">
      <c r="A974" s="194" t="s">
        <v>1836</v>
      </c>
      <c r="B974" s="197">
        <v>35800000</v>
      </c>
    </row>
    <row r="975" spans="1:2">
      <c r="A975" s="195" t="s">
        <v>2281</v>
      </c>
      <c r="B975" s="198">
        <v>35800000</v>
      </c>
    </row>
    <row r="976" spans="1:2">
      <c r="A976" s="194" t="s">
        <v>2538</v>
      </c>
      <c r="B976" s="197">
        <v>103740000</v>
      </c>
    </row>
    <row r="977" spans="1:2">
      <c r="A977" s="195" t="s">
        <v>2242</v>
      </c>
      <c r="B977" s="198">
        <v>103740000</v>
      </c>
    </row>
    <row r="978" spans="1:2">
      <c r="A978" s="194" t="s">
        <v>2539</v>
      </c>
      <c r="B978" s="197">
        <v>69000020</v>
      </c>
    </row>
    <row r="979" spans="1:2">
      <c r="A979" s="195" t="s">
        <v>2283</v>
      </c>
      <c r="B979" s="198">
        <v>69000020</v>
      </c>
    </row>
    <row r="980" spans="1:2">
      <c r="A980" s="194" t="s">
        <v>2540</v>
      </c>
      <c r="B980" s="197">
        <v>37950000</v>
      </c>
    </row>
    <row r="981" spans="1:2">
      <c r="A981" s="195" t="s">
        <v>2258</v>
      </c>
      <c r="B981" s="198">
        <v>37950000</v>
      </c>
    </row>
    <row r="982" spans="1:2">
      <c r="A982" s="194" t="s">
        <v>2541</v>
      </c>
      <c r="B982" s="197">
        <v>17255000</v>
      </c>
    </row>
    <row r="983" spans="1:2">
      <c r="A983" s="195" t="s">
        <v>2258</v>
      </c>
      <c r="B983" s="198">
        <v>17255000</v>
      </c>
    </row>
    <row r="984" spans="1:2">
      <c r="A984" s="194" t="s">
        <v>2542</v>
      </c>
      <c r="B984" s="197">
        <v>48468000</v>
      </c>
    </row>
    <row r="985" spans="1:2">
      <c r="A985" s="195" t="s">
        <v>2258</v>
      </c>
      <c r="B985" s="198">
        <v>48468000</v>
      </c>
    </row>
    <row r="986" spans="1:2">
      <c r="A986" s="193" t="s">
        <v>999</v>
      </c>
      <c r="B986" s="196">
        <v>21343000</v>
      </c>
    </row>
    <row r="987" spans="1:2">
      <c r="A987" s="194" t="s">
        <v>1000</v>
      </c>
      <c r="B987" s="197">
        <v>3560000</v>
      </c>
    </row>
    <row r="988" spans="1:2">
      <c r="A988" s="195" t="s">
        <v>2270</v>
      </c>
      <c r="B988" s="198">
        <v>3560000</v>
      </c>
    </row>
    <row r="989" spans="1:2">
      <c r="A989" s="194" t="s">
        <v>1001</v>
      </c>
      <c r="B989" s="197">
        <v>7112000</v>
      </c>
    </row>
    <row r="990" spans="1:2">
      <c r="A990" s="195" t="s">
        <v>2272</v>
      </c>
      <c r="B990" s="198">
        <v>7112000</v>
      </c>
    </row>
    <row r="991" spans="1:2">
      <c r="A991" s="194" t="s">
        <v>1837</v>
      </c>
      <c r="B991" s="197">
        <v>10671000</v>
      </c>
    </row>
    <row r="992" spans="1:2">
      <c r="A992" s="195" t="s">
        <v>2237</v>
      </c>
      <c r="B992" s="198">
        <v>10671000</v>
      </c>
    </row>
    <row r="993" spans="1:2">
      <c r="A993" s="193" t="s">
        <v>1002</v>
      </c>
      <c r="B993" s="196">
        <v>1520098565</v>
      </c>
    </row>
    <row r="994" spans="1:2">
      <c r="A994" s="194" t="s">
        <v>1003</v>
      </c>
      <c r="B994" s="197">
        <v>142271080</v>
      </c>
    </row>
    <row r="995" spans="1:2">
      <c r="A995" s="195" t="s">
        <v>2358</v>
      </c>
      <c r="B995" s="198">
        <v>142271080</v>
      </c>
    </row>
    <row r="996" spans="1:2">
      <c r="A996" s="195" t="s">
        <v>2262</v>
      </c>
      <c r="B996" s="199"/>
    </row>
    <row r="997" spans="1:2">
      <c r="A997" s="194" t="s">
        <v>1004</v>
      </c>
      <c r="B997" s="197">
        <v>142240280</v>
      </c>
    </row>
    <row r="998" spans="1:2">
      <c r="A998" s="195" t="s">
        <v>2263</v>
      </c>
      <c r="B998" s="198">
        <v>142240280</v>
      </c>
    </row>
    <row r="999" spans="1:2">
      <c r="A999" s="195" t="s">
        <v>2265</v>
      </c>
      <c r="B999" s="199"/>
    </row>
    <row r="1000" spans="1:2">
      <c r="A1000" s="194" t="s">
        <v>1005</v>
      </c>
      <c r="B1000" s="197">
        <v>142284440</v>
      </c>
    </row>
    <row r="1001" spans="1:2">
      <c r="A1001" s="195" t="s">
        <v>2265</v>
      </c>
      <c r="B1001" s="198">
        <v>142284440</v>
      </c>
    </row>
    <row r="1002" spans="1:2">
      <c r="A1002" s="194" t="s">
        <v>1006</v>
      </c>
      <c r="B1002" s="197">
        <v>106680030</v>
      </c>
    </row>
    <row r="1003" spans="1:2">
      <c r="A1003" s="195" t="s">
        <v>2270</v>
      </c>
      <c r="B1003" s="198">
        <v>106680030</v>
      </c>
    </row>
    <row r="1004" spans="1:2">
      <c r="A1004" s="194" t="s">
        <v>1007</v>
      </c>
      <c r="B1004" s="197">
        <v>177800000</v>
      </c>
    </row>
    <row r="1005" spans="1:2">
      <c r="A1005" s="195" t="s">
        <v>2251</v>
      </c>
      <c r="B1005" s="198">
        <v>177800000</v>
      </c>
    </row>
    <row r="1006" spans="1:2">
      <c r="A1006" s="194" t="s">
        <v>1008</v>
      </c>
      <c r="B1006" s="197">
        <v>177800000</v>
      </c>
    </row>
    <row r="1007" spans="1:2">
      <c r="A1007" s="195" t="s">
        <v>2274</v>
      </c>
      <c r="B1007" s="198">
        <v>177800000</v>
      </c>
    </row>
    <row r="1008" spans="1:2">
      <c r="A1008" s="194" t="s">
        <v>1838</v>
      </c>
      <c r="B1008" s="197">
        <v>106680000</v>
      </c>
    </row>
    <row r="1009" spans="1:2">
      <c r="A1009" s="195" t="s">
        <v>2276</v>
      </c>
      <c r="B1009" s="198">
        <v>106680000</v>
      </c>
    </row>
    <row r="1010" spans="1:2">
      <c r="A1010" s="194" t="s">
        <v>1839</v>
      </c>
      <c r="B1010" s="197">
        <v>71120020</v>
      </c>
    </row>
    <row r="1011" spans="1:2">
      <c r="A1011" s="195" t="s">
        <v>2246</v>
      </c>
      <c r="B1011" s="198">
        <v>71120020</v>
      </c>
    </row>
    <row r="1012" spans="1:2">
      <c r="A1012" s="194" t="s">
        <v>1840</v>
      </c>
      <c r="B1012" s="197">
        <v>177800350</v>
      </c>
    </row>
    <row r="1013" spans="1:2">
      <c r="A1013" s="195" t="s">
        <v>2281</v>
      </c>
      <c r="B1013" s="198">
        <v>177800350</v>
      </c>
    </row>
    <row r="1014" spans="1:2">
      <c r="A1014" s="194" t="s">
        <v>2543</v>
      </c>
      <c r="B1014" s="197">
        <v>34349990</v>
      </c>
    </row>
    <row r="1015" spans="1:2">
      <c r="A1015" s="195" t="s">
        <v>2283</v>
      </c>
      <c r="B1015" s="198">
        <v>34349990</v>
      </c>
    </row>
    <row r="1016" spans="1:2">
      <c r="A1016" s="194" t="s">
        <v>2544</v>
      </c>
      <c r="B1016" s="197">
        <v>123731964</v>
      </c>
    </row>
    <row r="1017" spans="1:2">
      <c r="A1017" s="195" t="s">
        <v>2256</v>
      </c>
      <c r="B1017" s="198">
        <v>123731964</v>
      </c>
    </row>
    <row r="1018" spans="1:2">
      <c r="A1018" s="194" t="s">
        <v>2545</v>
      </c>
      <c r="B1018" s="197">
        <v>17174440</v>
      </c>
    </row>
    <row r="1019" spans="1:2">
      <c r="A1019" s="195" t="s">
        <v>2258</v>
      </c>
      <c r="B1019" s="198">
        <v>17174440</v>
      </c>
    </row>
    <row r="1020" spans="1:2">
      <c r="A1020" s="194" t="s">
        <v>2546</v>
      </c>
      <c r="B1020" s="197">
        <v>100165971</v>
      </c>
    </row>
    <row r="1021" spans="1:2">
      <c r="A1021" s="195" t="s">
        <v>2258</v>
      </c>
      <c r="B1021" s="198">
        <v>100165971</v>
      </c>
    </row>
    <row r="1022" spans="1:2">
      <c r="A1022" s="193" t="s">
        <v>1841</v>
      </c>
      <c r="B1022" s="196">
        <v>22460000</v>
      </c>
    </row>
    <row r="1023" spans="1:2">
      <c r="A1023" s="194" t="s">
        <v>1842</v>
      </c>
      <c r="B1023" s="197">
        <v>22460000</v>
      </c>
    </row>
    <row r="1024" spans="1:2">
      <c r="A1024" s="195" t="s">
        <v>2246</v>
      </c>
      <c r="B1024" s="198">
        <v>22460000</v>
      </c>
    </row>
    <row r="1025" spans="1:2">
      <c r="A1025" s="193" t="s">
        <v>1009</v>
      </c>
      <c r="B1025" s="196">
        <v>918088190</v>
      </c>
    </row>
    <row r="1026" spans="1:2">
      <c r="A1026" s="194" t="s">
        <v>1010</v>
      </c>
      <c r="B1026" s="197">
        <v>142240040</v>
      </c>
    </row>
    <row r="1027" spans="1:2">
      <c r="A1027" s="195" t="s">
        <v>2266</v>
      </c>
      <c r="B1027" s="198">
        <v>142240040</v>
      </c>
    </row>
    <row r="1028" spans="1:2">
      <c r="A1028" s="194" t="s">
        <v>1011</v>
      </c>
      <c r="B1028" s="197">
        <v>213373320</v>
      </c>
    </row>
    <row r="1029" spans="1:2">
      <c r="A1029" s="195" t="s">
        <v>2272</v>
      </c>
      <c r="B1029" s="198">
        <v>213373320</v>
      </c>
    </row>
    <row r="1030" spans="1:2">
      <c r="A1030" s="194" t="s">
        <v>1012</v>
      </c>
      <c r="B1030" s="197">
        <v>177800000</v>
      </c>
    </row>
    <row r="1031" spans="1:2">
      <c r="A1031" s="195" t="s">
        <v>2275</v>
      </c>
      <c r="B1031" s="198">
        <v>177800000</v>
      </c>
    </row>
    <row r="1032" spans="1:2">
      <c r="A1032" s="194" t="s">
        <v>2547</v>
      </c>
      <c r="B1032" s="197">
        <v>142479960</v>
      </c>
    </row>
    <row r="1033" spans="1:2">
      <c r="A1033" s="195" t="s">
        <v>2282</v>
      </c>
      <c r="B1033" s="198">
        <v>142479960</v>
      </c>
    </row>
    <row r="1034" spans="1:2">
      <c r="A1034" s="194" t="s">
        <v>2548</v>
      </c>
      <c r="B1034" s="197">
        <v>35655710</v>
      </c>
    </row>
    <row r="1035" spans="1:2">
      <c r="A1035" s="195" t="s">
        <v>2282</v>
      </c>
      <c r="B1035" s="198">
        <v>35655710</v>
      </c>
    </row>
    <row r="1036" spans="1:2">
      <c r="A1036" s="194" t="s">
        <v>2549</v>
      </c>
      <c r="B1036" s="197">
        <v>34397770</v>
      </c>
    </row>
    <row r="1037" spans="1:2">
      <c r="A1037" s="195" t="s">
        <v>2256</v>
      </c>
      <c r="B1037" s="198">
        <v>34397770</v>
      </c>
    </row>
    <row r="1038" spans="1:2">
      <c r="A1038" s="194" t="s">
        <v>2550</v>
      </c>
      <c r="B1038" s="197">
        <v>68939980</v>
      </c>
    </row>
    <row r="1039" spans="1:2">
      <c r="A1039" s="195" t="s">
        <v>2256</v>
      </c>
      <c r="B1039" s="198">
        <v>68939980</v>
      </c>
    </row>
    <row r="1040" spans="1:2">
      <c r="A1040" s="194" t="s">
        <v>2551</v>
      </c>
      <c r="B1040" s="197">
        <v>68851420</v>
      </c>
    </row>
    <row r="1041" spans="1:2">
      <c r="A1041" s="195" t="s">
        <v>2256</v>
      </c>
      <c r="B1041" s="198">
        <v>68851420</v>
      </c>
    </row>
    <row r="1042" spans="1:2">
      <c r="A1042" s="194" t="s">
        <v>2552</v>
      </c>
      <c r="B1042" s="197">
        <v>34349990</v>
      </c>
    </row>
    <row r="1043" spans="1:2">
      <c r="A1043" s="195" t="s">
        <v>2256</v>
      </c>
      <c r="B1043" s="198">
        <v>34349990</v>
      </c>
    </row>
    <row r="1044" spans="1:2">
      <c r="A1044" s="193" t="s">
        <v>1013</v>
      </c>
      <c r="B1044" s="196">
        <v>220108800</v>
      </c>
    </row>
    <row r="1045" spans="1:2">
      <c r="A1045" s="194" t="s">
        <v>1014</v>
      </c>
      <c r="B1045" s="197">
        <v>35932000</v>
      </c>
    </row>
    <row r="1046" spans="1:2">
      <c r="A1046" s="195" t="s">
        <v>2265</v>
      </c>
      <c r="B1046" s="198">
        <v>35932000</v>
      </c>
    </row>
    <row r="1047" spans="1:2">
      <c r="A1047" s="194" t="s">
        <v>1015</v>
      </c>
      <c r="B1047" s="197">
        <v>35929600</v>
      </c>
    </row>
    <row r="1048" spans="1:2">
      <c r="A1048" s="195" t="s">
        <v>2261</v>
      </c>
      <c r="B1048" s="198">
        <v>35929600</v>
      </c>
    </row>
    <row r="1049" spans="1:2">
      <c r="A1049" s="194" t="s">
        <v>1016</v>
      </c>
      <c r="B1049" s="197">
        <v>35960000</v>
      </c>
    </row>
    <row r="1050" spans="1:2">
      <c r="A1050" s="195" t="s">
        <v>2275</v>
      </c>
      <c r="B1050" s="198">
        <v>35960000</v>
      </c>
    </row>
    <row r="1051" spans="1:2">
      <c r="A1051" s="194" t="s">
        <v>1843</v>
      </c>
      <c r="B1051" s="197">
        <v>35929600</v>
      </c>
    </row>
    <row r="1052" spans="1:2">
      <c r="A1052" s="195" t="s">
        <v>2279</v>
      </c>
      <c r="B1052" s="198">
        <v>35929600</v>
      </c>
    </row>
    <row r="1053" spans="1:2">
      <c r="A1053" s="194" t="s">
        <v>2553</v>
      </c>
      <c r="B1053" s="197">
        <v>35929600</v>
      </c>
    </row>
    <row r="1054" spans="1:2">
      <c r="A1054" s="195" t="s">
        <v>2249</v>
      </c>
      <c r="B1054" s="198">
        <v>35929600</v>
      </c>
    </row>
    <row r="1055" spans="1:2">
      <c r="A1055" s="194" t="s">
        <v>2554</v>
      </c>
      <c r="B1055" s="197">
        <v>40428000</v>
      </c>
    </row>
    <row r="1056" spans="1:2">
      <c r="A1056" s="195" t="s">
        <v>2284</v>
      </c>
      <c r="B1056" s="198">
        <v>40428000</v>
      </c>
    </row>
    <row r="1057" spans="1:2">
      <c r="A1057" s="193" t="s">
        <v>1017</v>
      </c>
      <c r="B1057" s="196">
        <v>10668018</v>
      </c>
    </row>
    <row r="1058" spans="1:2">
      <c r="A1058" s="194" t="s">
        <v>1018</v>
      </c>
      <c r="B1058" s="197">
        <v>10668018</v>
      </c>
    </row>
    <row r="1059" spans="1:2">
      <c r="A1059" s="195" t="s">
        <v>2272</v>
      </c>
      <c r="B1059" s="198">
        <v>10668018</v>
      </c>
    </row>
    <row r="1060" spans="1:2">
      <c r="A1060" s="195" t="s">
        <v>2251</v>
      </c>
      <c r="B1060" s="199"/>
    </row>
    <row r="1061" spans="1:2">
      <c r="A1061" s="193" t="s">
        <v>1019</v>
      </c>
      <c r="B1061" s="196">
        <v>99233450</v>
      </c>
    </row>
    <row r="1062" spans="1:2">
      <c r="A1062" s="194" t="s">
        <v>1020</v>
      </c>
      <c r="B1062" s="197">
        <v>7112002</v>
      </c>
    </row>
    <row r="1063" spans="1:2">
      <c r="A1063" s="195" t="s">
        <v>2262</v>
      </c>
      <c r="B1063" s="198">
        <v>7112002</v>
      </c>
    </row>
    <row r="1064" spans="1:2">
      <c r="A1064" s="194" t="s">
        <v>1021</v>
      </c>
      <c r="B1064" s="197">
        <v>7180198</v>
      </c>
    </row>
    <row r="1065" spans="1:2">
      <c r="A1065" s="195" t="s">
        <v>2265</v>
      </c>
      <c r="B1065" s="198">
        <v>7180198</v>
      </c>
    </row>
    <row r="1066" spans="1:2">
      <c r="A1066" s="194" t="s">
        <v>1022</v>
      </c>
      <c r="B1066" s="197">
        <v>21534246</v>
      </c>
    </row>
    <row r="1067" spans="1:2">
      <c r="A1067" s="195" t="s">
        <v>2267</v>
      </c>
      <c r="B1067" s="198">
        <v>7178082</v>
      </c>
    </row>
    <row r="1068" spans="1:2">
      <c r="A1068" s="195" t="s">
        <v>2268</v>
      </c>
      <c r="B1068" s="198">
        <v>14356164</v>
      </c>
    </row>
    <row r="1069" spans="1:2">
      <c r="A1069" s="194" t="s">
        <v>1023</v>
      </c>
      <c r="B1069" s="197">
        <v>14356160</v>
      </c>
    </row>
    <row r="1070" spans="1:2">
      <c r="A1070" s="195" t="s">
        <v>2274</v>
      </c>
      <c r="B1070" s="198">
        <v>14356160</v>
      </c>
    </row>
    <row r="1071" spans="1:2">
      <c r="A1071" s="194" t="s">
        <v>1844</v>
      </c>
      <c r="B1071" s="197">
        <v>7178080</v>
      </c>
    </row>
    <row r="1072" spans="1:2">
      <c r="A1072" s="195" t="s">
        <v>2279</v>
      </c>
      <c r="B1072" s="198">
        <v>7178080</v>
      </c>
    </row>
    <row r="1073" spans="1:2">
      <c r="A1073" s="194" t="s">
        <v>1845</v>
      </c>
      <c r="B1073" s="197">
        <v>14356196</v>
      </c>
    </row>
    <row r="1074" spans="1:2">
      <c r="A1074" s="195" t="s">
        <v>2246</v>
      </c>
      <c r="B1074" s="198">
        <v>14356196</v>
      </c>
    </row>
    <row r="1075" spans="1:2">
      <c r="A1075" s="194" t="s">
        <v>2555</v>
      </c>
      <c r="B1075" s="197">
        <v>13742284</v>
      </c>
    </row>
    <row r="1076" spans="1:2">
      <c r="A1076" s="195" t="s">
        <v>2249</v>
      </c>
      <c r="B1076" s="198">
        <v>13742284</v>
      </c>
    </row>
    <row r="1077" spans="1:2">
      <c r="A1077" s="194" t="s">
        <v>2556</v>
      </c>
      <c r="B1077" s="197">
        <v>13774284</v>
      </c>
    </row>
    <row r="1078" spans="1:2">
      <c r="A1078" s="195" t="s">
        <v>2256</v>
      </c>
      <c r="B1078" s="198">
        <v>13774284</v>
      </c>
    </row>
    <row r="1079" spans="1:2">
      <c r="A1079" s="195" t="s">
        <v>2258</v>
      </c>
      <c r="B1079" s="199"/>
    </row>
    <row r="1080" spans="1:2">
      <c r="A1080" s="193" t="s">
        <v>1024</v>
      </c>
      <c r="B1080" s="196">
        <v>7394701.4000000004</v>
      </c>
    </row>
    <row r="1081" spans="1:2">
      <c r="A1081" s="194" t="s">
        <v>1025</v>
      </c>
      <c r="B1081" s="197">
        <v>7394701.4000000004</v>
      </c>
    </row>
    <row r="1082" spans="1:2">
      <c r="A1082" s="195" t="s">
        <v>2358</v>
      </c>
      <c r="B1082" s="198">
        <v>1044560</v>
      </c>
    </row>
    <row r="1083" spans="1:2">
      <c r="A1083" s="195" t="s">
        <v>2262</v>
      </c>
      <c r="B1083" s="199"/>
    </row>
    <row r="1084" spans="1:2">
      <c r="A1084" s="195" t="s">
        <v>2265</v>
      </c>
      <c r="B1084" s="198">
        <v>1175130</v>
      </c>
    </row>
    <row r="1085" spans="1:2">
      <c r="A1085" s="195" t="s">
        <v>2270</v>
      </c>
      <c r="B1085" s="198">
        <v>1165728.96</v>
      </c>
    </row>
    <row r="1086" spans="1:2">
      <c r="A1086" s="195" t="s">
        <v>2273</v>
      </c>
      <c r="B1086" s="198">
        <v>999905.07</v>
      </c>
    </row>
    <row r="1087" spans="1:2">
      <c r="A1087" s="195" t="s">
        <v>2237</v>
      </c>
      <c r="B1087" s="198">
        <v>999905.07</v>
      </c>
    </row>
    <row r="1088" spans="1:2">
      <c r="A1088" s="195" t="s">
        <v>2278</v>
      </c>
      <c r="B1088" s="198">
        <v>1199938.3</v>
      </c>
    </row>
    <row r="1089" spans="1:2">
      <c r="A1089" s="195" t="s">
        <v>2242</v>
      </c>
      <c r="B1089" s="198">
        <v>809534</v>
      </c>
    </row>
    <row r="1090" spans="1:2">
      <c r="A1090" s="193" t="s">
        <v>1026</v>
      </c>
      <c r="B1090" s="196">
        <v>31438400</v>
      </c>
    </row>
    <row r="1091" spans="1:2">
      <c r="A1091" s="194" t="s">
        <v>1027</v>
      </c>
      <c r="B1091" s="197">
        <v>13473600</v>
      </c>
    </row>
    <row r="1092" spans="1:2">
      <c r="A1092" s="195" t="s">
        <v>2269</v>
      </c>
      <c r="B1092" s="198">
        <v>13473600</v>
      </c>
    </row>
    <row r="1093" spans="1:2">
      <c r="A1093" s="194" t="s">
        <v>1846</v>
      </c>
      <c r="B1093" s="197">
        <v>8982400</v>
      </c>
    </row>
    <row r="1094" spans="1:2">
      <c r="A1094" s="195" t="s">
        <v>2280</v>
      </c>
      <c r="B1094" s="198">
        <v>8982400</v>
      </c>
    </row>
    <row r="1095" spans="1:2">
      <c r="A1095" s="194" t="s">
        <v>1847</v>
      </c>
      <c r="B1095" s="197">
        <v>8982400</v>
      </c>
    </row>
    <row r="1096" spans="1:2">
      <c r="A1096" s="195" t="s">
        <v>2281</v>
      </c>
      <c r="B1096" s="198">
        <v>8982400</v>
      </c>
    </row>
    <row r="1097" spans="1:2">
      <c r="A1097" s="193" t="s">
        <v>1028</v>
      </c>
      <c r="B1097" s="196">
        <v>39957035</v>
      </c>
    </row>
    <row r="1098" spans="1:2">
      <c r="A1098" s="194" t="s">
        <v>1029</v>
      </c>
      <c r="B1098" s="197">
        <v>6957005</v>
      </c>
    </row>
    <row r="1099" spans="1:2">
      <c r="A1099" s="195" t="s">
        <v>2326</v>
      </c>
      <c r="B1099" s="198">
        <v>6957005</v>
      </c>
    </row>
    <row r="1100" spans="1:2">
      <c r="A1100" s="194" t="s">
        <v>1030</v>
      </c>
      <c r="B1100" s="197">
        <v>5500005</v>
      </c>
    </row>
    <row r="1101" spans="1:2">
      <c r="A1101" s="195" t="s">
        <v>2358</v>
      </c>
      <c r="B1101" s="198">
        <v>5500005</v>
      </c>
    </row>
    <row r="1102" spans="1:2">
      <c r="A1102" s="194" t="s">
        <v>1031</v>
      </c>
      <c r="B1102" s="197">
        <v>5500005</v>
      </c>
    </row>
    <row r="1103" spans="1:2">
      <c r="A1103" s="195" t="s">
        <v>2262</v>
      </c>
      <c r="B1103" s="198">
        <v>5500005</v>
      </c>
    </row>
    <row r="1104" spans="1:2">
      <c r="A1104" s="194" t="s">
        <v>1032</v>
      </c>
      <c r="B1104" s="197">
        <v>5500005</v>
      </c>
    </row>
    <row r="1105" spans="1:2">
      <c r="A1105" s="195" t="s">
        <v>2263</v>
      </c>
      <c r="B1105" s="198">
        <v>5500005</v>
      </c>
    </row>
    <row r="1106" spans="1:2">
      <c r="A1106" s="194" t="s">
        <v>1033</v>
      </c>
      <c r="B1106" s="197">
        <v>5500005</v>
      </c>
    </row>
    <row r="1107" spans="1:2">
      <c r="A1107" s="195" t="s">
        <v>2265</v>
      </c>
      <c r="B1107" s="198">
        <v>5500005</v>
      </c>
    </row>
    <row r="1108" spans="1:2">
      <c r="A1108" s="194" t="s">
        <v>1034</v>
      </c>
      <c r="B1108" s="197">
        <v>5500005</v>
      </c>
    </row>
    <row r="1109" spans="1:2">
      <c r="A1109" s="195" t="s">
        <v>2265</v>
      </c>
      <c r="B1109" s="198">
        <v>5500005</v>
      </c>
    </row>
    <row r="1110" spans="1:2">
      <c r="A1110" s="194" t="s">
        <v>1035</v>
      </c>
      <c r="B1110" s="197">
        <v>5500005</v>
      </c>
    </row>
    <row r="1111" spans="1:2">
      <c r="A1111" s="195" t="s">
        <v>2267</v>
      </c>
      <c r="B1111" s="198">
        <v>5500005</v>
      </c>
    </row>
    <row r="1112" spans="1:2">
      <c r="A1112" s="193" t="s">
        <v>1036</v>
      </c>
      <c r="B1112" s="196">
        <v>8982400</v>
      </c>
    </row>
    <row r="1113" spans="1:2">
      <c r="A1113" s="194" t="s">
        <v>1037</v>
      </c>
      <c r="B1113" s="197">
        <v>8982400</v>
      </c>
    </row>
    <row r="1114" spans="1:2">
      <c r="A1114" s="195" t="s">
        <v>2270</v>
      </c>
      <c r="B1114" s="198">
        <v>8982400</v>
      </c>
    </row>
    <row r="1115" spans="1:2">
      <c r="A1115" s="193" t="s">
        <v>1038</v>
      </c>
      <c r="B1115" s="196">
        <v>561540320</v>
      </c>
    </row>
    <row r="1116" spans="1:2">
      <c r="A1116" s="194" t="s">
        <v>1039</v>
      </c>
      <c r="B1116" s="197">
        <v>71859200</v>
      </c>
    </row>
    <row r="1117" spans="1:2">
      <c r="A1117" s="195" t="s">
        <v>2326</v>
      </c>
      <c r="B1117" s="198">
        <v>71859200</v>
      </c>
    </row>
    <row r="1118" spans="1:2">
      <c r="A1118" s="195" t="s">
        <v>2262</v>
      </c>
      <c r="B1118" s="199"/>
    </row>
    <row r="1119" spans="1:2">
      <c r="A1119" s="194" t="s">
        <v>1848</v>
      </c>
      <c r="B1119" s="197">
        <v>106740240</v>
      </c>
    </row>
    <row r="1120" spans="1:2">
      <c r="A1120" s="195" t="s">
        <v>2240</v>
      </c>
      <c r="B1120" s="198">
        <v>106740240</v>
      </c>
    </row>
    <row r="1121" spans="1:2">
      <c r="A1121" s="194" t="s">
        <v>2557</v>
      </c>
      <c r="B1121" s="197">
        <v>107190240</v>
      </c>
    </row>
    <row r="1122" spans="1:2">
      <c r="A1122" s="195" t="s">
        <v>2282</v>
      </c>
      <c r="B1122" s="198">
        <v>107190240</v>
      </c>
    </row>
    <row r="1123" spans="1:2">
      <c r="A1123" s="194" t="s">
        <v>2558</v>
      </c>
      <c r="B1123" s="197">
        <v>120225280</v>
      </c>
    </row>
    <row r="1124" spans="1:2">
      <c r="A1124" s="195" t="s">
        <v>2283</v>
      </c>
      <c r="B1124" s="198">
        <v>120225280</v>
      </c>
    </row>
    <row r="1125" spans="1:2">
      <c r="A1125" s="194" t="s">
        <v>2559</v>
      </c>
      <c r="B1125" s="197">
        <v>86525200</v>
      </c>
    </row>
    <row r="1126" spans="1:2">
      <c r="A1126" s="195" t="s">
        <v>2258</v>
      </c>
      <c r="B1126" s="198">
        <v>86525200</v>
      </c>
    </row>
    <row r="1127" spans="1:2">
      <c r="A1127" s="194" t="s">
        <v>2560</v>
      </c>
      <c r="B1127" s="197">
        <v>69000160</v>
      </c>
    </row>
    <row r="1128" spans="1:2">
      <c r="A1128" s="195" t="s">
        <v>2236</v>
      </c>
      <c r="B1128" s="198">
        <v>69000160</v>
      </c>
    </row>
    <row r="1129" spans="1:2">
      <c r="A1129" s="193" t="s">
        <v>1040</v>
      </c>
      <c r="B1129" s="196">
        <v>211843675</v>
      </c>
    </row>
    <row r="1130" spans="1:2">
      <c r="A1130" s="194" t="s">
        <v>1041</v>
      </c>
      <c r="B1130" s="197">
        <v>17780000</v>
      </c>
    </row>
    <row r="1131" spans="1:2">
      <c r="A1131" s="195" t="s">
        <v>2262</v>
      </c>
      <c r="B1131" s="198">
        <v>17780000</v>
      </c>
    </row>
    <row r="1132" spans="1:2">
      <c r="A1132" s="194" t="s">
        <v>1042</v>
      </c>
      <c r="B1132" s="197">
        <v>17780000</v>
      </c>
    </row>
    <row r="1133" spans="1:2">
      <c r="A1133" s="195" t="s">
        <v>2264</v>
      </c>
      <c r="B1133" s="198">
        <v>17780000</v>
      </c>
    </row>
    <row r="1134" spans="1:2">
      <c r="A1134" s="195" t="s">
        <v>2265</v>
      </c>
      <c r="B1134" s="199"/>
    </row>
    <row r="1135" spans="1:2">
      <c r="A1135" s="194" t="s">
        <v>1043</v>
      </c>
      <c r="B1135" s="197">
        <v>17780000</v>
      </c>
    </row>
    <row r="1136" spans="1:2">
      <c r="A1136" s="195" t="s">
        <v>2268</v>
      </c>
      <c r="B1136" s="198">
        <v>17780000</v>
      </c>
    </row>
    <row r="1137" spans="1:2">
      <c r="A1137" s="194" t="s">
        <v>1044</v>
      </c>
      <c r="B1137" s="197">
        <v>17780000</v>
      </c>
    </row>
    <row r="1138" spans="1:2">
      <c r="A1138" s="195" t="s">
        <v>2269</v>
      </c>
      <c r="B1138" s="198">
        <v>17780000</v>
      </c>
    </row>
    <row r="1139" spans="1:2">
      <c r="A1139" s="194" t="s">
        <v>1045</v>
      </c>
      <c r="B1139" s="197">
        <v>17780000</v>
      </c>
    </row>
    <row r="1140" spans="1:2">
      <c r="A1140" s="195" t="s">
        <v>2272</v>
      </c>
      <c r="B1140" s="198">
        <v>17780000</v>
      </c>
    </row>
    <row r="1141" spans="1:2">
      <c r="A1141" s="194" t="s">
        <v>1046</v>
      </c>
      <c r="B1141" s="197">
        <v>17783000</v>
      </c>
    </row>
    <row r="1142" spans="1:2">
      <c r="A1142" s="195" t="s">
        <v>2274</v>
      </c>
      <c r="B1142" s="198">
        <v>17783000</v>
      </c>
    </row>
    <row r="1143" spans="1:2">
      <c r="A1143" s="194" t="s">
        <v>1849</v>
      </c>
      <c r="B1143" s="197">
        <v>17780000</v>
      </c>
    </row>
    <row r="1144" spans="1:2">
      <c r="A1144" s="195" t="s">
        <v>2277</v>
      </c>
      <c r="B1144" s="198">
        <v>17780000</v>
      </c>
    </row>
    <row r="1145" spans="1:2">
      <c r="A1145" s="194" t="s">
        <v>1850</v>
      </c>
      <c r="B1145" s="197">
        <v>17782900</v>
      </c>
    </row>
    <row r="1146" spans="1:2">
      <c r="A1146" s="195" t="s">
        <v>2246</v>
      </c>
      <c r="B1146" s="198">
        <v>17782900</v>
      </c>
    </row>
    <row r="1147" spans="1:2">
      <c r="A1147" s="194" t="s">
        <v>1851</v>
      </c>
      <c r="B1147" s="197">
        <v>17782775</v>
      </c>
    </row>
    <row r="1148" spans="1:2">
      <c r="A1148" s="195" t="s">
        <v>2281</v>
      </c>
      <c r="B1148" s="198">
        <v>17782775</v>
      </c>
    </row>
    <row r="1149" spans="1:2">
      <c r="A1149" s="194" t="s">
        <v>2561</v>
      </c>
      <c r="B1149" s="197">
        <v>17120000</v>
      </c>
    </row>
    <row r="1150" spans="1:2">
      <c r="A1150" s="195" t="s">
        <v>2242</v>
      </c>
      <c r="B1150" s="198">
        <v>17120000</v>
      </c>
    </row>
    <row r="1151" spans="1:2">
      <c r="A1151" s="194" t="s">
        <v>2562</v>
      </c>
      <c r="B1151" s="197">
        <v>17195000</v>
      </c>
    </row>
    <row r="1152" spans="1:2">
      <c r="A1152" s="195" t="s">
        <v>2283</v>
      </c>
      <c r="B1152" s="198">
        <v>17195000</v>
      </c>
    </row>
    <row r="1153" spans="1:2">
      <c r="A1153" s="194" t="s">
        <v>2563</v>
      </c>
      <c r="B1153" s="197">
        <v>17500000</v>
      </c>
    </row>
    <row r="1154" spans="1:2">
      <c r="A1154" s="195" t="s">
        <v>2236</v>
      </c>
      <c r="B1154" s="198">
        <v>17500000</v>
      </c>
    </row>
    <row r="1155" spans="1:2">
      <c r="A1155" s="193" t="s">
        <v>1852</v>
      </c>
      <c r="B1155" s="196">
        <v>8982400</v>
      </c>
    </row>
    <row r="1156" spans="1:2">
      <c r="A1156" s="194" t="s">
        <v>1853</v>
      </c>
      <c r="B1156" s="197">
        <v>8982400</v>
      </c>
    </row>
    <row r="1157" spans="1:2">
      <c r="A1157" s="195" t="s">
        <v>2281</v>
      </c>
      <c r="B1157" s="198">
        <v>8982400</v>
      </c>
    </row>
    <row r="1158" spans="1:2">
      <c r="A1158" s="193" t="s">
        <v>1047</v>
      </c>
      <c r="B1158" s="196">
        <v>865947495</v>
      </c>
    </row>
    <row r="1159" spans="1:2">
      <c r="A1159" s="194" t="s">
        <v>1048</v>
      </c>
      <c r="B1159" s="197">
        <v>106683330</v>
      </c>
    </row>
    <row r="1160" spans="1:2">
      <c r="A1160" s="195" t="s">
        <v>2262</v>
      </c>
      <c r="B1160" s="198">
        <v>106683330</v>
      </c>
    </row>
    <row r="1161" spans="1:2">
      <c r="A1161" s="194" t="s">
        <v>1049</v>
      </c>
      <c r="B1161" s="197">
        <v>106680210</v>
      </c>
    </row>
    <row r="1162" spans="1:2">
      <c r="A1162" s="195" t="s">
        <v>2263</v>
      </c>
      <c r="B1162" s="198">
        <v>106680210</v>
      </c>
    </row>
    <row r="1163" spans="1:2">
      <c r="A1163" s="195" t="s">
        <v>2265</v>
      </c>
      <c r="B1163" s="199"/>
    </row>
    <row r="1164" spans="1:2">
      <c r="A1164" s="194" t="s">
        <v>1050</v>
      </c>
      <c r="B1164" s="197">
        <v>106680330</v>
      </c>
    </row>
    <row r="1165" spans="1:2">
      <c r="A1165" s="195" t="s">
        <v>2266</v>
      </c>
      <c r="B1165" s="198">
        <v>106680330</v>
      </c>
    </row>
    <row r="1166" spans="1:2">
      <c r="A1166" s="194" t="s">
        <v>1051</v>
      </c>
      <c r="B1166" s="197">
        <v>177800050</v>
      </c>
    </row>
    <row r="1167" spans="1:2">
      <c r="A1167" s="195" t="s">
        <v>2275</v>
      </c>
      <c r="B1167" s="198">
        <v>177800050</v>
      </c>
    </row>
    <row r="1168" spans="1:2">
      <c r="A1168" s="194" t="s">
        <v>1854</v>
      </c>
      <c r="B1168" s="197">
        <v>35560070</v>
      </c>
    </row>
    <row r="1169" spans="1:2">
      <c r="A1169" s="195" t="s">
        <v>2246</v>
      </c>
      <c r="B1169" s="198">
        <v>35560070</v>
      </c>
    </row>
    <row r="1170" spans="1:2">
      <c r="A1170" s="194" t="s">
        <v>1855</v>
      </c>
      <c r="B1170" s="197">
        <v>177878550</v>
      </c>
    </row>
    <row r="1171" spans="1:2">
      <c r="A1171" s="195" t="s">
        <v>2281</v>
      </c>
      <c r="B1171" s="198">
        <v>177878550</v>
      </c>
    </row>
    <row r="1172" spans="1:2">
      <c r="A1172" s="194" t="s">
        <v>2564</v>
      </c>
      <c r="B1172" s="197">
        <v>103139970</v>
      </c>
    </row>
    <row r="1173" spans="1:2">
      <c r="A1173" s="195" t="s">
        <v>2283</v>
      </c>
      <c r="B1173" s="198">
        <v>103139970</v>
      </c>
    </row>
    <row r="1174" spans="1:2">
      <c r="A1174" s="194" t="s">
        <v>2565</v>
      </c>
      <c r="B1174" s="197">
        <v>51524985</v>
      </c>
    </row>
    <row r="1175" spans="1:2">
      <c r="A1175" s="195" t="s">
        <v>2283</v>
      </c>
      <c r="B1175" s="198">
        <v>51524985</v>
      </c>
    </row>
    <row r="1176" spans="1:2">
      <c r="A1176" s="193" t="s">
        <v>1052</v>
      </c>
      <c r="B1176" s="196">
        <v>13473600</v>
      </c>
    </row>
    <row r="1177" spans="1:2">
      <c r="A1177" s="194" t="s">
        <v>1053</v>
      </c>
      <c r="B1177" s="197">
        <v>4491200</v>
      </c>
    </row>
    <row r="1178" spans="1:2">
      <c r="A1178" s="195" t="s">
        <v>2264</v>
      </c>
      <c r="B1178" s="198">
        <v>4491200</v>
      </c>
    </row>
    <row r="1179" spans="1:2">
      <c r="A1179" s="194" t="s">
        <v>1856</v>
      </c>
      <c r="B1179" s="197">
        <v>8982400</v>
      </c>
    </row>
    <row r="1180" spans="1:2">
      <c r="A1180" s="195" t="s">
        <v>2279</v>
      </c>
      <c r="B1180" s="198">
        <v>8982400</v>
      </c>
    </row>
    <row r="1181" spans="1:2">
      <c r="A1181" s="193" t="s">
        <v>2566</v>
      </c>
      <c r="B1181" s="196">
        <v>13473600</v>
      </c>
    </row>
    <row r="1182" spans="1:2">
      <c r="A1182" s="194" t="s">
        <v>2567</v>
      </c>
      <c r="B1182" s="197">
        <v>13473600</v>
      </c>
    </row>
    <row r="1183" spans="1:2">
      <c r="A1183" s="195" t="s">
        <v>2245</v>
      </c>
      <c r="B1183" s="198">
        <v>13473600</v>
      </c>
    </row>
    <row r="1184" spans="1:2">
      <c r="A1184" s="193" t="s">
        <v>1857</v>
      </c>
      <c r="B1184" s="196">
        <v>22456000</v>
      </c>
    </row>
    <row r="1185" spans="1:2">
      <c r="A1185" s="194" t="s">
        <v>1858</v>
      </c>
      <c r="B1185" s="197">
        <v>22456000</v>
      </c>
    </row>
    <row r="1186" spans="1:2">
      <c r="A1186" s="195" t="s">
        <v>2246</v>
      </c>
      <c r="B1186" s="198">
        <v>22456000</v>
      </c>
    </row>
    <row r="1187" spans="1:2">
      <c r="A1187" s="193" t="s">
        <v>1859</v>
      </c>
      <c r="B1187" s="196">
        <v>70070000</v>
      </c>
    </row>
    <row r="1188" spans="1:2">
      <c r="A1188" s="194" t="s">
        <v>1860</v>
      </c>
      <c r="B1188" s="197">
        <v>35560000</v>
      </c>
    </row>
    <row r="1189" spans="1:2">
      <c r="A1189" s="195" t="s">
        <v>2278</v>
      </c>
      <c r="B1189" s="198">
        <v>35560000</v>
      </c>
    </row>
    <row r="1190" spans="1:2">
      <c r="A1190" s="194" t="s">
        <v>2568</v>
      </c>
      <c r="B1190" s="197">
        <v>34510000</v>
      </c>
    </row>
    <row r="1191" spans="1:2">
      <c r="A1191" s="195" t="s">
        <v>2236</v>
      </c>
      <c r="B1191" s="198">
        <v>34510000</v>
      </c>
    </row>
    <row r="1192" spans="1:2">
      <c r="A1192" s="193" t="s">
        <v>1054</v>
      </c>
      <c r="B1192" s="196">
        <v>72040000</v>
      </c>
    </row>
    <row r="1193" spans="1:2">
      <c r="A1193" s="194" t="s">
        <v>1055</v>
      </c>
      <c r="B1193" s="197">
        <v>72040000</v>
      </c>
    </row>
    <row r="1194" spans="1:2">
      <c r="A1194" s="195" t="s">
        <v>2358</v>
      </c>
      <c r="B1194" s="198">
        <v>72040000</v>
      </c>
    </row>
    <row r="1195" spans="1:2">
      <c r="A1195" s="195" t="s">
        <v>2262</v>
      </c>
      <c r="B1195" s="199"/>
    </row>
    <row r="1196" spans="1:2">
      <c r="A1196" s="193" t="s">
        <v>2569</v>
      </c>
      <c r="B1196" s="196">
        <v>4491200</v>
      </c>
    </row>
    <row r="1197" spans="1:2">
      <c r="A1197" s="194" t="s">
        <v>2570</v>
      </c>
      <c r="B1197" s="197">
        <v>4491200</v>
      </c>
    </row>
    <row r="1198" spans="1:2">
      <c r="A1198" s="195" t="s">
        <v>2245</v>
      </c>
      <c r="B1198" s="198">
        <v>4491200</v>
      </c>
    </row>
    <row r="1199" spans="1:2">
      <c r="A1199" s="193" t="s">
        <v>1056</v>
      </c>
      <c r="B1199" s="196">
        <v>89824010</v>
      </c>
    </row>
    <row r="1200" spans="1:2">
      <c r="A1200" s="194" t="s">
        <v>1057</v>
      </c>
      <c r="B1200" s="197">
        <v>44912010</v>
      </c>
    </row>
    <row r="1201" spans="1:2">
      <c r="A1201" s="195" t="s">
        <v>2273</v>
      </c>
      <c r="B1201" s="198">
        <v>44912010</v>
      </c>
    </row>
    <row r="1202" spans="1:2">
      <c r="A1202" s="194" t="s">
        <v>2571</v>
      </c>
      <c r="B1202" s="197">
        <v>44912000</v>
      </c>
    </row>
    <row r="1203" spans="1:2">
      <c r="A1203" s="195" t="s">
        <v>2258</v>
      </c>
      <c r="B1203" s="198">
        <v>44912000</v>
      </c>
    </row>
    <row r="1204" spans="1:2">
      <c r="A1204" s="195" t="s">
        <v>2284</v>
      </c>
      <c r="B1204" s="199"/>
    </row>
    <row r="1205" spans="1:2" ht="22.5">
      <c r="A1205" s="193" t="s">
        <v>1058</v>
      </c>
      <c r="B1205" s="196">
        <v>592484857.20000005</v>
      </c>
    </row>
    <row r="1206" spans="1:2">
      <c r="A1206" s="194" t="s">
        <v>1059</v>
      </c>
      <c r="B1206" s="197">
        <v>414684807.19999999</v>
      </c>
    </row>
    <row r="1207" spans="1:2">
      <c r="A1207" s="195" t="s">
        <v>2264</v>
      </c>
      <c r="B1207" s="198">
        <v>414684807.19999999</v>
      </c>
    </row>
    <row r="1208" spans="1:2">
      <c r="A1208" s="194" t="s">
        <v>1060</v>
      </c>
      <c r="B1208" s="197">
        <v>177800050</v>
      </c>
    </row>
    <row r="1209" spans="1:2">
      <c r="A1209" s="195" t="s">
        <v>2251</v>
      </c>
      <c r="B1209" s="198">
        <v>177800050</v>
      </c>
    </row>
    <row r="1210" spans="1:2">
      <c r="A1210" s="195" t="s">
        <v>2273</v>
      </c>
      <c r="B1210" s="199"/>
    </row>
    <row r="1211" spans="1:2">
      <c r="A1211" s="193" t="s">
        <v>1061</v>
      </c>
      <c r="B1211" s="196">
        <v>142271530</v>
      </c>
    </row>
    <row r="1212" spans="1:2">
      <c r="A1212" s="194" t="s">
        <v>1062</v>
      </c>
      <c r="B1212" s="197">
        <v>17780005</v>
      </c>
    </row>
    <row r="1213" spans="1:2">
      <c r="A1213" s="195" t="s">
        <v>2273</v>
      </c>
      <c r="B1213" s="198">
        <v>17780005</v>
      </c>
    </row>
    <row r="1214" spans="1:2">
      <c r="A1214" s="194" t="s">
        <v>1861</v>
      </c>
      <c r="B1214" s="197">
        <v>53340105</v>
      </c>
    </row>
    <row r="1215" spans="1:2">
      <c r="A1215" s="195" t="s">
        <v>2279</v>
      </c>
      <c r="B1215" s="198">
        <v>53340105</v>
      </c>
    </row>
    <row r="1216" spans="1:2">
      <c r="A1216" s="194" t="s">
        <v>2572</v>
      </c>
      <c r="B1216" s="197">
        <v>71151420</v>
      </c>
    </row>
    <row r="1217" spans="1:2">
      <c r="A1217" s="195" t="s">
        <v>2282</v>
      </c>
      <c r="B1217" s="198">
        <v>71151420</v>
      </c>
    </row>
    <row r="1218" spans="1:2">
      <c r="A1218" s="193" t="s">
        <v>1063</v>
      </c>
      <c r="B1218" s="196">
        <v>9399811.8300000001</v>
      </c>
    </row>
    <row r="1219" spans="1:2">
      <c r="A1219" s="194" t="s">
        <v>1064</v>
      </c>
      <c r="B1219" s="197">
        <v>9399811.8300000001</v>
      </c>
    </row>
    <row r="1220" spans="1:2">
      <c r="A1220" s="195" t="s">
        <v>2275</v>
      </c>
      <c r="B1220" s="198">
        <v>9399811.8300000001</v>
      </c>
    </row>
    <row r="1221" spans="1:2">
      <c r="A1221" s="193" t="s">
        <v>1065</v>
      </c>
      <c r="B1221" s="196">
        <v>5500005</v>
      </c>
    </row>
    <row r="1222" spans="1:2">
      <c r="A1222" s="194" t="s">
        <v>1066</v>
      </c>
      <c r="B1222" s="197">
        <v>5500005</v>
      </c>
    </row>
    <row r="1223" spans="1:2">
      <c r="A1223" s="195" t="s">
        <v>2268</v>
      </c>
      <c r="B1223" s="198">
        <v>5500005</v>
      </c>
    </row>
    <row r="1224" spans="1:2">
      <c r="A1224" s="193" t="s">
        <v>1067</v>
      </c>
      <c r="B1224" s="196">
        <v>24918000</v>
      </c>
    </row>
    <row r="1225" spans="1:2">
      <c r="A1225" s="194" t="s">
        <v>1068</v>
      </c>
      <c r="B1225" s="197">
        <v>6958000</v>
      </c>
    </row>
    <row r="1226" spans="1:2">
      <c r="A1226" s="195" t="s">
        <v>2326</v>
      </c>
      <c r="B1226" s="198">
        <v>6958000</v>
      </c>
    </row>
    <row r="1227" spans="1:2">
      <c r="A1227" s="195" t="s">
        <v>2262</v>
      </c>
      <c r="B1227" s="199"/>
    </row>
    <row r="1228" spans="1:2">
      <c r="A1228" s="194" t="s">
        <v>1069</v>
      </c>
      <c r="B1228" s="197">
        <v>6958000</v>
      </c>
    </row>
    <row r="1229" spans="1:2">
      <c r="A1229" s="195" t="s">
        <v>2358</v>
      </c>
      <c r="B1229" s="198">
        <v>6958000</v>
      </c>
    </row>
    <row r="1230" spans="1:2">
      <c r="A1230" s="194" t="s">
        <v>1070</v>
      </c>
      <c r="B1230" s="197">
        <v>5501000</v>
      </c>
    </row>
    <row r="1231" spans="1:2">
      <c r="A1231" s="195" t="s">
        <v>2265</v>
      </c>
      <c r="B1231" s="198">
        <v>5501000</v>
      </c>
    </row>
    <row r="1232" spans="1:2">
      <c r="A1232" s="194" t="s">
        <v>1071</v>
      </c>
      <c r="B1232" s="197">
        <v>5501000</v>
      </c>
    </row>
    <row r="1233" spans="1:2">
      <c r="A1233" s="195" t="s">
        <v>2265</v>
      </c>
      <c r="B1233" s="198">
        <v>5501000</v>
      </c>
    </row>
    <row r="1234" spans="1:2">
      <c r="A1234" s="193" t="s">
        <v>1072</v>
      </c>
      <c r="B1234" s="196">
        <v>630851265</v>
      </c>
    </row>
    <row r="1235" spans="1:2">
      <c r="A1235" s="194" t="s">
        <v>1073</v>
      </c>
      <c r="B1235" s="197">
        <v>35560010</v>
      </c>
    </row>
    <row r="1236" spans="1:2">
      <c r="A1236" s="195" t="s">
        <v>2358</v>
      </c>
      <c r="B1236" s="198">
        <v>35560010</v>
      </c>
    </row>
    <row r="1237" spans="1:2">
      <c r="A1237" s="194" t="s">
        <v>1074</v>
      </c>
      <c r="B1237" s="197">
        <v>35560000</v>
      </c>
    </row>
    <row r="1238" spans="1:2">
      <c r="A1238" s="195" t="s">
        <v>2263</v>
      </c>
      <c r="B1238" s="198">
        <v>35560000</v>
      </c>
    </row>
    <row r="1239" spans="1:2">
      <c r="A1239" s="195" t="s">
        <v>2265</v>
      </c>
      <c r="B1239" s="199"/>
    </row>
    <row r="1240" spans="1:2">
      <c r="A1240" s="194" t="s">
        <v>1075</v>
      </c>
      <c r="B1240" s="197">
        <v>35560000</v>
      </c>
    </row>
    <row r="1241" spans="1:2">
      <c r="A1241" s="195" t="s">
        <v>2264</v>
      </c>
      <c r="B1241" s="198">
        <v>35560000</v>
      </c>
    </row>
    <row r="1242" spans="1:2">
      <c r="A1242" s="194" t="s">
        <v>1076</v>
      </c>
      <c r="B1242" s="197">
        <v>35560010</v>
      </c>
    </row>
    <row r="1243" spans="1:2">
      <c r="A1243" s="195" t="s">
        <v>2267</v>
      </c>
      <c r="B1243" s="198">
        <v>35560010</v>
      </c>
    </row>
    <row r="1244" spans="1:2">
      <c r="A1244" s="194" t="s">
        <v>1077</v>
      </c>
      <c r="B1244" s="197">
        <v>35560010</v>
      </c>
    </row>
    <row r="1245" spans="1:2">
      <c r="A1245" s="195" t="s">
        <v>2261</v>
      </c>
      <c r="B1245" s="198">
        <v>35560010</v>
      </c>
    </row>
    <row r="1246" spans="1:2">
      <c r="A1246" s="195" t="s">
        <v>2271</v>
      </c>
      <c r="B1246" s="199"/>
    </row>
    <row r="1247" spans="1:2">
      <c r="A1247" s="194" t="s">
        <v>1078</v>
      </c>
      <c r="B1247" s="197">
        <v>35560010</v>
      </c>
    </row>
    <row r="1248" spans="1:2">
      <c r="A1248" s="195" t="s">
        <v>2251</v>
      </c>
      <c r="B1248" s="198">
        <v>35560010</v>
      </c>
    </row>
    <row r="1249" spans="1:2">
      <c r="A1249" s="194" t="s">
        <v>1079</v>
      </c>
      <c r="B1249" s="197">
        <v>35560000</v>
      </c>
    </row>
    <row r="1250" spans="1:2">
      <c r="A1250" s="195" t="s">
        <v>2274</v>
      </c>
      <c r="B1250" s="198">
        <v>35560000</v>
      </c>
    </row>
    <row r="1251" spans="1:2">
      <c r="A1251" s="194" t="s">
        <v>1862</v>
      </c>
      <c r="B1251" s="197">
        <v>35560010</v>
      </c>
    </row>
    <row r="1252" spans="1:2">
      <c r="A1252" s="195" t="s">
        <v>2237</v>
      </c>
      <c r="B1252" s="198">
        <v>35560010</v>
      </c>
    </row>
    <row r="1253" spans="1:2">
      <c r="A1253" s="194" t="s">
        <v>1863</v>
      </c>
      <c r="B1253" s="197">
        <v>49784000</v>
      </c>
    </row>
    <row r="1254" spans="1:2">
      <c r="A1254" s="195" t="s">
        <v>2279</v>
      </c>
      <c r="B1254" s="198">
        <v>49784000</v>
      </c>
    </row>
    <row r="1255" spans="1:2">
      <c r="A1255" s="194" t="s">
        <v>1864</v>
      </c>
      <c r="B1255" s="197">
        <v>35575710</v>
      </c>
    </row>
    <row r="1256" spans="1:2">
      <c r="A1256" s="195" t="s">
        <v>2281</v>
      </c>
      <c r="B1256" s="198">
        <v>35575710</v>
      </c>
    </row>
    <row r="1257" spans="1:2">
      <c r="A1257" s="194" t="s">
        <v>1865</v>
      </c>
      <c r="B1257" s="197">
        <v>35575710</v>
      </c>
    </row>
    <row r="1258" spans="1:2">
      <c r="A1258" s="195" t="s">
        <v>2281</v>
      </c>
      <c r="B1258" s="198">
        <v>35575710</v>
      </c>
    </row>
    <row r="1259" spans="1:2">
      <c r="A1259" s="194" t="s">
        <v>1866</v>
      </c>
      <c r="B1259" s="197">
        <v>53423565</v>
      </c>
    </row>
    <row r="1260" spans="1:2">
      <c r="A1260" s="195" t="s">
        <v>2240</v>
      </c>
      <c r="B1260" s="198">
        <v>53423565</v>
      </c>
    </row>
    <row r="1261" spans="1:2">
      <c r="A1261" s="194" t="s">
        <v>2573</v>
      </c>
      <c r="B1261" s="197">
        <v>34249990</v>
      </c>
    </row>
    <row r="1262" spans="1:2">
      <c r="A1262" s="195" t="s">
        <v>2282</v>
      </c>
      <c r="B1262" s="198">
        <v>34249990</v>
      </c>
    </row>
    <row r="1263" spans="1:2">
      <c r="A1263" s="194" t="s">
        <v>2574</v>
      </c>
      <c r="B1263" s="197">
        <v>68500020</v>
      </c>
    </row>
    <row r="1264" spans="1:2">
      <c r="A1264" s="195" t="s">
        <v>2245</v>
      </c>
      <c r="B1264" s="198">
        <v>68500020</v>
      </c>
    </row>
    <row r="1265" spans="1:2">
      <c r="A1265" s="194" t="s">
        <v>2575</v>
      </c>
      <c r="B1265" s="197">
        <v>69262220</v>
      </c>
    </row>
    <row r="1266" spans="1:2">
      <c r="A1266" s="195" t="s">
        <v>2236</v>
      </c>
      <c r="B1266" s="198">
        <v>69262220</v>
      </c>
    </row>
    <row r="1267" spans="1:2">
      <c r="A1267" s="193" t="s">
        <v>1080</v>
      </c>
      <c r="B1267" s="196">
        <v>224560000</v>
      </c>
    </row>
    <row r="1268" spans="1:2">
      <c r="A1268" s="194" t="s">
        <v>1081</v>
      </c>
      <c r="B1268" s="197">
        <v>89824000</v>
      </c>
    </row>
    <row r="1269" spans="1:2">
      <c r="A1269" s="195" t="s">
        <v>2262</v>
      </c>
      <c r="B1269" s="198">
        <v>89824000</v>
      </c>
    </row>
    <row r="1270" spans="1:2">
      <c r="A1270" s="194" t="s">
        <v>2576</v>
      </c>
      <c r="B1270" s="197">
        <v>134736000</v>
      </c>
    </row>
    <row r="1271" spans="1:2">
      <c r="A1271" s="195" t="s">
        <v>2284</v>
      </c>
      <c r="B1271" s="198">
        <v>134736000</v>
      </c>
    </row>
    <row r="1272" spans="1:2">
      <c r="A1272" s="193" t="s">
        <v>1082</v>
      </c>
      <c r="B1272" s="196">
        <v>673760050</v>
      </c>
    </row>
    <row r="1273" spans="1:2">
      <c r="A1273" s="194" t="s">
        <v>1083</v>
      </c>
      <c r="B1273" s="197">
        <v>134760000</v>
      </c>
    </row>
    <row r="1274" spans="1:2">
      <c r="A1274" s="195" t="s">
        <v>2261</v>
      </c>
      <c r="B1274" s="198">
        <v>134760000</v>
      </c>
    </row>
    <row r="1275" spans="1:2">
      <c r="A1275" s="194" t="s">
        <v>1084</v>
      </c>
      <c r="B1275" s="197">
        <v>89840000</v>
      </c>
    </row>
    <row r="1276" spans="1:2">
      <c r="A1276" s="195" t="s">
        <v>2261</v>
      </c>
      <c r="B1276" s="198">
        <v>89840000</v>
      </c>
    </row>
    <row r="1277" spans="1:2">
      <c r="A1277" s="194" t="s">
        <v>1867</v>
      </c>
      <c r="B1277" s="197">
        <v>224600000</v>
      </c>
    </row>
    <row r="1278" spans="1:2">
      <c r="A1278" s="195" t="s">
        <v>2246</v>
      </c>
      <c r="B1278" s="198">
        <v>224600000</v>
      </c>
    </row>
    <row r="1279" spans="1:2">
      <c r="A1279" s="194" t="s">
        <v>2577</v>
      </c>
      <c r="B1279" s="197">
        <v>224560050</v>
      </c>
    </row>
    <row r="1280" spans="1:2">
      <c r="A1280" s="195" t="s">
        <v>2283</v>
      </c>
      <c r="B1280" s="198">
        <v>224560050</v>
      </c>
    </row>
    <row r="1281" spans="1:2">
      <c r="A1281" s="193" t="s">
        <v>1085</v>
      </c>
      <c r="B1281" s="196">
        <v>35915000</v>
      </c>
    </row>
    <row r="1282" spans="1:2">
      <c r="A1282" s="194" t="s">
        <v>1086</v>
      </c>
      <c r="B1282" s="197">
        <v>35915000</v>
      </c>
    </row>
    <row r="1283" spans="1:2">
      <c r="A1283" s="195" t="s">
        <v>2262</v>
      </c>
      <c r="B1283" s="198">
        <v>35915000</v>
      </c>
    </row>
    <row r="1284" spans="1:2">
      <c r="A1284" s="193" t="s">
        <v>1087</v>
      </c>
      <c r="B1284" s="196">
        <v>18021998</v>
      </c>
    </row>
    <row r="1285" spans="1:2">
      <c r="A1285" s="194" t="s">
        <v>1088</v>
      </c>
      <c r="B1285" s="197">
        <v>6970999</v>
      </c>
    </row>
    <row r="1286" spans="1:2">
      <c r="A1286" s="195" t="s">
        <v>2326</v>
      </c>
      <c r="B1286" s="198">
        <v>6970999</v>
      </c>
    </row>
    <row r="1287" spans="1:2">
      <c r="A1287" s="194" t="s">
        <v>1089</v>
      </c>
      <c r="B1287" s="197">
        <v>5500999</v>
      </c>
    </row>
    <row r="1288" spans="1:2">
      <c r="A1288" s="195" t="s">
        <v>2262</v>
      </c>
      <c r="B1288" s="198">
        <v>5500999</v>
      </c>
    </row>
    <row r="1289" spans="1:2">
      <c r="A1289" s="194" t="s">
        <v>1090</v>
      </c>
      <c r="B1289" s="197">
        <v>5550000</v>
      </c>
    </row>
    <row r="1290" spans="1:2">
      <c r="A1290" s="195" t="s">
        <v>2264</v>
      </c>
      <c r="B1290" s="198">
        <v>5550000</v>
      </c>
    </row>
    <row r="1291" spans="1:2">
      <c r="A1291" s="195" t="s">
        <v>2265</v>
      </c>
      <c r="B1291" s="199"/>
    </row>
    <row r="1292" spans="1:2">
      <c r="A1292" s="193" t="s">
        <v>1091</v>
      </c>
      <c r="B1292" s="196">
        <v>3560999</v>
      </c>
    </row>
    <row r="1293" spans="1:2">
      <c r="A1293" s="194" t="s">
        <v>1092</v>
      </c>
      <c r="B1293" s="197">
        <v>3560999</v>
      </c>
    </row>
    <row r="1294" spans="1:2">
      <c r="A1294" s="195" t="s">
        <v>2251</v>
      </c>
      <c r="B1294" s="198">
        <v>3560999</v>
      </c>
    </row>
    <row r="1295" spans="1:2">
      <c r="A1295" s="195" t="s">
        <v>2273</v>
      </c>
      <c r="B1295" s="199"/>
    </row>
    <row r="1296" spans="1:2">
      <c r="A1296" s="193" t="s">
        <v>561</v>
      </c>
      <c r="B1296" s="196">
        <v>4491200</v>
      </c>
    </row>
    <row r="1297" spans="1:2">
      <c r="A1297" s="194" t="s">
        <v>2578</v>
      </c>
      <c r="B1297" s="197">
        <v>4491200</v>
      </c>
    </row>
    <row r="1298" spans="1:2">
      <c r="A1298" s="195" t="s">
        <v>2249</v>
      </c>
      <c r="B1298" s="198">
        <v>4491200</v>
      </c>
    </row>
    <row r="1299" spans="1:2">
      <c r="A1299" s="193" t="s">
        <v>1093</v>
      </c>
      <c r="B1299" s="196">
        <v>404224300</v>
      </c>
    </row>
    <row r="1300" spans="1:2">
      <c r="A1300" s="194" t="s">
        <v>1094</v>
      </c>
      <c r="B1300" s="197">
        <v>44912300</v>
      </c>
    </row>
    <row r="1301" spans="1:2">
      <c r="A1301" s="195" t="s">
        <v>2266</v>
      </c>
      <c r="B1301" s="198">
        <v>44912300</v>
      </c>
    </row>
    <row r="1302" spans="1:2">
      <c r="A1302" s="194" t="s">
        <v>1868</v>
      </c>
      <c r="B1302" s="197">
        <v>89824000</v>
      </c>
    </row>
    <row r="1303" spans="1:2">
      <c r="A1303" s="195" t="s">
        <v>2237</v>
      </c>
      <c r="B1303" s="198">
        <v>89824000</v>
      </c>
    </row>
    <row r="1304" spans="1:2">
      <c r="A1304" s="194" t="s">
        <v>1869</v>
      </c>
      <c r="B1304" s="197">
        <v>89824000</v>
      </c>
    </row>
    <row r="1305" spans="1:2">
      <c r="A1305" s="195" t="s">
        <v>2278</v>
      </c>
      <c r="B1305" s="198">
        <v>89824000</v>
      </c>
    </row>
    <row r="1306" spans="1:2">
      <c r="A1306" s="194" t="s">
        <v>1870</v>
      </c>
      <c r="B1306" s="197">
        <v>89840000</v>
      </c>
    </row>
    <row r="1307" spans="1:2">
      <c r="A1307" s="195" t="s">
        <v>2246</v>
      </c>
      <c r="B1307" s="198">
        <v>89840000</v>
      </c>
    </row>
    <row r="1308" spans="1:2">
      <c r="A1308" s="194" t="s">
        <v>2579</v>
      </c>
      <c r="B1308" s="197">
        <v>89824000</v>
      </c>
    </row>
    <row r="1309" spans="1:2">
      <c r="A1309" s="195" t="s">
        <v>2283</v>
      </c>
      <c r="B1309" s="198">
        <v>89824000</v>
      </c>
    </row>
    <row r="1310" spans="1:2" ht="22.5">
      <c r="A1310" s="193" t="s">
        <v>2580</v>
      </c>
      <c r="B1310" s="196">
        <v>449120000</v>
      </c>
    </row>
    <row r="1311" spans="1:2">
      <c r="A1311" s="194" t="s">
        <v>2581</v>
      </c>
      <c r="B1311" s="197">
        <v>449120000</v>
      </c>
    </row>
    <row r="1312" spans="1:2">
      <c r="A1312" s="195" t="s">
        <v>2236</v>
      </c>
      <c r="B1312" s="198">
        <v>449120000</v>
      </c>
    </row>
    <row r="1313" spans="1:2">
      <c r="A1313" s="193" t="s">
        <v>1871</v>
      </c>
      <c r="B1313" s="196">
        <v>1164944959.3599999</v>
      </c>
    </row>
    <row r="1314" spans="1:2">
      <c r="A1314" s="194" t="s">
        <v>1872</v>
      </c>
      <c r="B1314" s="197">
        <v>1164944959.3599999</v>
      </c>
    </row>
    <row r="1315" spans="1:2">
      <c r="A1315" s="195" t="s">
        <v>2278</v>
      </c>
      <c r="B1315" s="198">
        <v>1164944959.3599999</v>
      </c>
    </row>
    <row r="1316" spans="1:2">
      <c r="A1316" s="195" t="s">
        <v>2279</v>
      </c>
      <c r="B1316" s="199"/>
    </row>
    <row r="1317" spans="1:2">
      <c r="A1317" s="195" t="s">
        <v>2280</v>
      </c>
      <c r="B1317" s="199"/>
    </row>
    <row r="1318" spans="1:2">
      <c r="A1318" s="195" t="s">
        <v>2240</v>
      </c>
      <c r="B1318" s="199"/>
    </row>
    <row r="1319" spans="1:2">
      <c r="A1319" s="193" t="s">
        <v>2582</v>
      </c>
      <c r="B1319" s="196">
        <v>8982400</v>
      </c>
    </row>
    <row r="1320" spans="1:2">
      <c r="A1320" s="194" t="s">
        <v>2583</v>
      </c>
      <c r="B1320" s="197">
        <v>8982400</v>
      </c>
    </row>
    <row r="1321" spans="1:2">
      <c r="A1321" s="195" t="s">
        <v>2256</v>
      </c>
      <c r="B1321" s="198">
        <v>8982400</v>
      </c>
    </row>
    <row r="1322" spans="1:2">
      <c r="A1322" s="193" t="s">
        <v>2584</v>
      </c>
      <c r="B1322" s="196">
        <v>44912000</v>
      </c>
    </row>
    <row r="1323" spans="1:2">
      <c r="A1323" s="194" t="s">
        <v>2585</v>
      </c>
      <c r="B1323" s="197">
        <v>44912000</v>
      </c>
    </row>
    <row r="1324" spans="1:2">
      <c r="A1324" s="195" t="s">
        <v>2249</v>
      </c>
      <c r="B1324" s="198">
        <v>44912000</v>
      </c>
    </row>
    <row r="1325" spans="1:2">
      <c r="A1325" s="193" t="s">
        <v>1095</v>
      </c>
      <c r="B1325" s="196">
        <v>13915000</v>
      </c>
    </row>
    <row r="1326" spans="1:2">
      <c r="A1326" s="194" t="s">
        <v>1096</v>
      </c>
      <c r="B1326" s="197">
        <v>13915000</v>
      </c>
    </row>
    <row r="1327" spans="1:2">
      <c r="A1327" s="195" t="s">
        <v>2326</v>
      </c>
      <c r="B1327" s="198">
        <v>13915000</v>
      </c>
    </row>
    <row r="1328" spans="1:2">
      <c r="A1328" s="193" t="s">
        <v>1097</v>
      </c>
      <c r="B1328" s="196">
        <v>17964800</v>
      </c>
    </row>
    <row r="1329" spans="1:2">
      <c r="A1329" s="194" t="s">
        <v>1098</v>
      </c>
      <c r="B1329" s="197">
        <v>13473600</v>
      </c>
    </row>
    <row r="1330" spans="1:2">
      <c r="A1330" s="195" t="s">
        <v>2262</v>
      </c>
      <c r="B1330" s="198">
        <v>13473600</v>
      </c>
    </row>
    <row r="1331" spans="1:2">
      <c r="A1331" s="194" t="s">
        <v>2586</v>
      </c>
      <c r="B1331" s="197">
        <v>4491200</v>
      </c>
    </row>
    <row r="1332" spans="1:2">
      <c r="A1332" s="195" t="s">
        <v>2284</v>
      </c>
      <c r="B1332" s="198">
        <v>4491200</v>
      </c>
    </row>
    <row r="1333" spans="1:2">
      <c r="A1333" s="193" t="s">
        <v>1099</v>
      </c>
      <c r="B1333" s="196">
        <v>8982400</v>
      </c>
    </row>
    <row r="1334" spans="1:2">
      <c r="A1334" s="194" t="s">
        <v>1100</v>
      </c>
      <c r="B1334" s="197">
        <v>8982400</v>
      </c>
    </row>
    <row r="1335" spans="1:2">
      <c r="A1335" s="195" t="s">
        <v>2273</v>
      </c>
      <c r="B1335" s="198">
        <v>8982400</v>
      </c>
    </row>
    <row r="1336" spans="1:2">
      <c r="A1336" s="193" t="s">
        <v>1101</v>
      </c>
      <c r="B1336" s="196">
        <v>4491200</v>
      </c>
    </row>
    <row r="1337" spans="1:2">
      <c r="A1337" s="194" t="s">
        <v>1102</v>
      </c>
      <c r="B1337" s="197">
        <v>4491200</v>
      </c>
    </row>
    <row r="1338" spans="1:2">
      <c r="A1338" s="195" t="s">
        <v>2272</v>
      </c>
      <c r="B1338" s="198">
        <v>4491200</v>
      </c>
    </row>
    <row r="1339" spans="1:2">
      <c r="A1339" s="193" t="s">
        <v>1103</v>
      </c>
      <c r="B1339" s="196">
        <v>89824000</v>
      </c>
    </row>
    <row r="1340" spans="1:2">
      <c r="A1340" s="194" t="s">
        <v>1104</v>
      </c>
      <c r="B1340" s="197">
        <v>89824000</v>
      </c>
    </row>
    <row r="1341" spans="1:2">
      <c r="A1341" s="195" t="s">
        <v>2262</v>
      </c>
      <c r="B1341" s="198">
        <v>89824000</v>
      </c>
    </row>
    <row r="1342" spans="1:2">
      <c r="A1342" s="193" t="s">
        <v>1105</v>
      </c>
      <c r="B1342" s="196">
        <v>67394985</v>
      </c>
    </row>
    <row r="1343" spans="1:2">
      <c r="A1343" s="194" t="s">
        <v>1106</v>
      </c>
      <c r="B1343" s="197">
        <v>67394985</v>
      </c>
    </row>
    <row r="1344" spans="1:2">
      <c r="A1344" s="195" t="s">
        <v>2271</v>
      </c>
      <c r="B1344" s="198">
        <v>67394985</v>
      </c>
    </row>
    <row r="1345" spans="1:2">
      <c r="A1345" s="193" t="s">
        <v>2587</v>
      </c>
      <c r="B1345" s="196">
        <v>44912000</v>
      </c>
    </row>
    <row r="1346" spans="1:2">
      <c r="A1346" s="194" t="s">
        <v>2588</v>
      </c>
      <c r="B1346" s="197">
        <v>44912000</v>
      </c>
    </row>
    <row r="1347" spans="1:2">
      <c r="A1347" s="195" t="s">
        <v>2249</v>
      </c>
      <c r="B1347" s="198">
        <v>44912000</v>
      </c>
    </row>
    <row r="1348" spans="1:2">
      <c r="A1348" s="193" t="s">
        <v>1107</v>
      </c>
      <c r="B1348" s="196">
        <v>22459600</v>
      </c>
    </row>
    <row r="1349" spans="1:2">
      <c r="A1349" s="194" t="s">
        <v>1108</v>
      </c>
      <c r="B1349" s="197">
        <v>13473600</v>
      </c>
    </row>
    <row r="1350" spans="1:2">
      <c r="A1350" s="195" t="s">
        <v>2262</v>
      </c>
      <c r="B1350" s="198">
        <v>13473600</v>
      </c>
    </row>
    <row r="1351" spans="1:2">
      <c r="A1351" s="194" t="s">
        <v>1109</v>
      </c>
      <c r="B1351" s="197">
        <v>8986000</v>
      </c>
    </row>
    <row r="1352" spans="1:2">
      <c r="A1352" s="195" t="s">
        <v>2270</v>
      </c>
      <c r="B1352" s="198">
        <v>8986000</v>
      </c>
    </row>
    <row r="1353" spans="1:2">
      <c r="A1353" s="195" t="s">
        <v>2261</v>
      </c>
      <c r="B1353" s="199"/>
    </row>
    <row r="1354" spans="1:2">
      <c r="A1354" s="193" t="s">
        <v>1110</v>
      </c>
      <c r="B1354" s="196">
        <v>35609990</v>
      </c>
    </row>
    <row r="1355" spans="1:2">
      <c r="A1355" s="194" t="s">
        <v>1111</v>
      </c>
      <c r="B1355" s="197">
        <v>35609990</v>
      </c>
    </row>
    <row r="1356" spans="1:2">
      <c r="A1356" s="195" t="s">
        <v>2267</v>
      </c>
      <c r="B1356" s="198">
        <v>35609990</v>
      </c>
    </row>
    <row r="1357" spans="1:2">
      <c r="A1357" s="193" t="s">
        <v>1112</v>
      </c>
      <c r="B1357" s="196">
        <v>5510176469.2399998</v>
      </c>
    </row>
    <row r="1358" spans="1:2">
      <c r="A1358" s="194" t="s">
        <v>1113</v>
      </c>
      <c r="B1358" s="197">
        <v>1113297362.6500001</v>
      </c>
    </row>
    <row r="1359" spans="1:2">
      <c r="A1359" s="195" t="s">
        <v>2358</v>
      </c>
      <c r="B1359" s="198">
        <v>1113297362.6500001</v>
      </c>
    </row>
    <row r="1360" spans="1:2">
      <c r="A1360" s="195" t="s">
        <v>2262</v>
      </c>
      <c r="B1360" s="199"/>
    </row>
    <row r="1361" spans="1:2">
      <c r="A1361" s="194" t="s">
        <v>1114</v>
      </c>
      <c r="B1361" s="197">
        <v>1106964018.1600001</v>
      </c>
    </row>
    <row r="1362" spans="1:2">
      <c r="A1362" s="195" t="s">
        <v>2271</v>
      </c>
      <c r="B1362" s="198">
        <v>1106964018.1600001</v>
      </c>
    </row>
    <row r="1363" spans="1:2">
      <c r="A1363" s="195" t="s">
        <v>2272</v>
      </c>
      <c r="B1363" s="199"/>
    </row>
    <row r="1364" spans="1:2">
      <c r="A1364" s="195" t="s">
        <v>2251</v>
      </c>
      <c r="B1364" s="199"/>
    </row>
    <row r="1365" spans="1:2">
      <c r="A1365" s="195" t="s">
        <v>2274</v>
      </c>
      <c r="B1365" s="199"/>
    </row>
    <row r="1366" spans="1:2">
      <c r="A1366" s="194" t="s">
        <v>1115</v>
      </c>
      <c r="B1366" s="197">
        <v>1096304599.9000001</v>
      </c>
    </row>
    <row r="1367" spans="1:2">
      <c r="A1367" s="195" t="s">
        <v>2275</v>
      </c>
      <c r="B1367" s="198">
        <v>1096304599.9000001</v>
      </c>
    </row>
    <row r="1368" spans="1:2">
      <c r="A1368" s="195" t="s">
        <v>2277</v>
      </c>
      <c r="B1368" s="199"/>
    </row>
    <row r="1369" spans="1:2">
      <c r="A1369" s="194" t="s">
        <v>1873</v>
      </c>
      <c r="B1369" s="197">
        <v>1095974377.6800001</v>
      </c>
    </row>
    <row r="1370" spans="1:2">
      <c r="A1370" s="195" t="s">
        <v>2277</v>
      </c>
      <c r="B1370" s="198">
        <v>1095974377.6800001</v>
      </c>
    </row>
    <row r="1371" spans="1:2">
      <c r="A1371" s="195" t="s">
        <v>2279</v>
      </c>
      <c r="B1371" s="199"/>
    </row>
    <row r="1372" spans="1:2">
      <c r="A1372" s="194" t="s">
        <v>1874</v>
      </c>
      <c r="B1372" s="197">
        <v>1097636110.8499999</v>
      </c>
    </row>
    <row r="1373" spans="1:2">
      <c r="A1373" s="195" t="s">
        <v>2279</v>
      </c>
      <c r="B1373" s="198">
        <v>1097636110.8499999</v>
      </c>
    </row>
    <row r="1374" spans="1:2">
      <c r="A1374" s="195" t="s">
        <v>2246</v>
      </c>
      <c r="B1374" s="199"/>
    </row>
    <row r="1375" spans="1:2">
      <c r="A1375" s="195" t="s">
        <v>2240</v>
      </c>
      <c r="B1375" s="199"/>
    </row>
    <row r="1376" spans="1:2">
      <c r="A1376" s="193" t="s">
        <v>1875</v>
      </c>
      <c r="B1376" s="196">
        <v>22456000</v>
      </c>
    </row>
    <row r="1377" spans="1:2">
      <c r="A1377" s="194" t="s">
        <v>1876</v>
      </c>
      <c r="B1377" s="197">
        <v>22456000</v>
      </c>
    </row>
    <row r="1378" spans="1:2">
      <c r="A1378" s="195" t="s">
        <v>2246</v>
      </c>
      <c r="B1378" s="198">
        <v>22456000</v>
      </c>
    </row>
    <row r="1379" spans="1:2">
      <c r="A1379" s="193" t="s">
        <v>1116</v>
      </c>
      <c r="B1379" s="196">
        <v>38507000</v>
      </c>
    </row>
    <row r="1380" spans="1:2">
      <c r="A1380" s="194" t="s">
        <v>1117</v>
      </c>
      <c r="B1380" s="197">
        <v>5501000</v>
      </c>
    </row>
    <row r="1381" spans="1:2">
      <c r="A1381" s="195" t="s">
        <v>2267</v>
      </c>
      <c r="B1381" s="198">
        <v>5501000</v>
      </c>
    </row>
    <row r="1382" spans="1:2">
      <c r="A1382" s="194" t="s">
        <v>1118</v>
      </c>
      <c r="B1382" s="197">
        <v>5501000</v>
      </c>
    </row>
    <row r="1383" spans="1:2">
      <c r="A1383" s="195" t="s">
        <v>2267</v>
      </c>
      <c r="B1383" s="198">
        <v>5501000</v>
      </c>
    </row>
    <row r="1384" spans="1:2">
      <c r="A1384" s="194" t="s">
        <v>1119</v>
      </c>
      <c r="B1384" s="197">
        <v>5501000</v>
      </c>
    </row>
    <row r="1385" spans="1:2">
      <c r="A1385" s="195" t="s">
        <v>2267</v>
      </c>
      <c r="B1385" s="198">
        <v>5501000</v>
      </c>
    </row>
    <row r="1386" spans="1:2">
      <c r="A1386" s="194" t="s">
        <v>1120</v>
      </c>
      <c r="B1386" s="197">
        <v>5501000</v>
      </c>
    </row>
    <row r="1387" spans="1:2">
      <c r="A1387" s="195" t="s">
        <v>2267</v>
      </c>
      <c r="B1387" s="198">
        <v>5501000</v>
      </c>
    </row>
    <row r="1388" spans="1:2">
      <c r="A1388" s="195" t="s">
        <v>2268</v>
      </c>
      <c r="B1388" s="199"/>
    </row>
    <row r="1389" spans="1:2">
      <c r="A1389" s="194" t="s">
        <v>1121</v>
      </c>
      <c r="B1389" s="197">
        <v>5501000</v>
      </c>
    </row>
    <row r="1390" spans="1:2">
      <c r="A1390" s="195" t="s">
        <v>2268</v>
      </c>
      <c r="B1390" s="198">
        <v>5501000</v>
      </c>
    </row>
    <row r="1391" spans="1:2">
      <c r="A1391" s="194" t="s">
        <v>1122</v>
      </c>
      <c r="B1391" s="197">
        <v>5501000</v>
      </c>
    </row>
    <row r="1392" spans="1:2">
      <c r="A1392" s="195" t="s">
        <v>2268</v>
      </c>
      <c r="B1392" s="198">
        <v>5501000</v>
      </c>
    </row>
    <row r="1393" spans="1:2">
      <c r="A1393" s="194" t="s">
        <v>1123</v>
      </c>
      <c r="B1393" s="197">
        <v>5501000</v>
      </c>
    </row>
    <row r="1394" spans="1:2">
      <c r="A1394" s="195" t="s">
        <v>2268</v>
      </c>
      <c r="B1394" s="198">
        <v>5501000</v>
      </c>
    </row>
    <row r="1395" spans="1:2">
      <c r="A1395" s="193" t="s">
        <v>1124</v>
      </c>
      <c r="B1395" s="196">
        <v>122948017</v>
      </c>
    </row>
    <row r="1396" spans="1:2">
      <c r="A1396" s="194" t="s">
        <v>1125</v>
      </c>
      <c r="B1396" s="197">
        <v>17780005</v>
      </c>
    </row>
    <row r="1397" spans="1:2">
      <c r="A1397" s="195" t="s">
        <v>2261</v>
      </c>
      <c r="B1397" s="198">
        <v>17780005</v>
      </c>
    </row>
    <row r="1398" spans="1:2">
      <c r="A1398" s="194" t="s">
        <v>1877</v>
      </c>
      <c r="B1398" s="197">
        <v>21336006</v>
      </c>
    </row>
    <row r="1399" spans="1:2">
      <c r="A1399" s="195" t="s">
        <v>2237</v>
      </c>
      <c r="B1399" s="198">
        <v>21336006</v>
      </c>
    </row>
    <row r="1400" spans="1:2">
      <c r="A1400" s="194" t="s">
        <v>1878</v>
      </c>
      <c r="B1400" s="197">
        <v>21336006</v>
      </c>
    </row>
    <row r="1401" spans="1:2">
      <c r="A1401" s="195" t="s">
        <v>2276</v>
      </c>
      <c r="B1401" s="198">
        <v>21336006</v>
      </c>
    </row>
    <row r="1402" spans="1:2">
      <c r="A1402" s="194" t="s">
        <v>1879</v>
      </c>
      <c r="B1402" s="197">
        <v>21336006</v>
      </c>
    </row>
    <row r="1403" spans="1:2">
      <c r="A1403" s="195" t="s">
        <v>2280</v>
      </c>
      <c r="B1403" s="198">
        <v>21336006</v>
      </c>
    </row>
    <row r="1404" spans="1:2">
      <c r="A1404" s="194" t="s">
        <v>2589</v>
      </c>
      <c r="B1404" s="197">
        <v>20550000</v>
      </c>
    </row>
    <row r="1405" spans="1:2">
      <c r="A1405" s="195" t="s">
        <v>2242</v>
      </c>
      <c r="B1405" s="198">
        <v>20550000</v>
      </c>
    </row>
    <row r="1406" spans="1:2">
      <c r="A1406" s="194" t="s">
        <v>2590</v>
      </c>
      <c r="B1406" s="197">
        <v>20609994</v>
      </c>
    </row>
    <row r="1407" spans="1:2">
      <c r="A1407" s="195" t="s">
        <v>2256</v>
      </c>
      <c r="B1407" s="198">
        <v>20609994</v>
      </c>
    </row>
    <row r="1408" spans="1:2">
      <c r="A1408" s="193" t="s">
        <v>1126</v>
      </c>
      <c r="B1408" s="196">
        <v>45094884710.139999</v>
      </c>
    </row>
    <row r="1409" spans="1:2">
      <c r="A1409" s="194" t="s">
        <v>1127</v>
      </c>
      <c r="B1409" s="200"/>
    </row>
    <row r="1410" spans="1:2">
      <c r="A1410" s="195" t="s">
        <v>2326</v>
      </c>
      <c r="B1410" s="199"/>
    </row>
    <row r="1411" spans="1:2">
      <c r="A1411" s="194" t="s">
        <v>1128</v>
      </c>
      <c r="B1411" s="197">
        <v>1146384438.6500001</v>
      </c>
    </row>
    <row r="1412" spans="1:2">
      <c r="A1412" s="195" t="s">
        <v>2262</v>
      </c>
      <c r="B1412" s="198">
        <v>1146384438.6500001</v>
      </c>
    </row>
    <row r="1413" spans="1:2">
      <c r="A1413" s="194" t="s">
        <v>1129</v>
      </c>
      <c r="B1413" s="197">
        <v>1151346086.8</v>
      </c>
    </row>
    <row r="1414" spans="1:2">
      <c r="A1414" s="195" t="s">
        <v>2262</v>
      </c>
      <c r="B1414" s="198">
        <v>1151346086.8</v>
      </c>
    </row>
    <row r="1415" spans="1:2">
      <c r="A1415" s="194" t="s">
        <v>1130</v>
      </c>
      <c r="B1415" s="197">
        <v>1148799680</v>
      </c>
    </row>
    <row r="1416" spans="1:2">
      <c r="A1416" s="195" t="s">
        <v>2262</v>
      </c>
      <c r="B1416" s="198">
        <v>1148799680</v>
      </c>
    </row>
    <row r="1417" spans="1:2">
      <c r="A1417" s="194" t="s">
        <v>1131</v>
      </c>
      <c r="B1417" s="197">
        <v>1148357348.75</v>
      </c>
    </row>
    <row r="1418" spans="1:2">
      <c r="A1418" s="195" t="s">
        <v>2263</v>
      </c>
      <c r="B1418" s="198">
        <v>1148357348.75</v>
      </c>
    </row>
    <row r="1419" spans="1:2">
      <c r="A1419" s="195" t="s">
        <v>2265</v>
      </c>
      <c r="B1419" s="199"/>
    </row>
    <row r="1420" spans="1:2">
      <c r="A1420" s="194" t="s">
        <v>1132</v>
      </c>
      <c r="B1420" s="197">
        <v>1154310743.23</v>
      </c>
    </row>
    <row r="1421" spans="1:2">
      <c r="A1421" s="195" t="s">
        <v>2263</v>
      </c>
      <c r="B1421" s="198">
        <v>1154310743.23</v>
      </c>
    </row>
    <row r="1422" spans="1:2">
      <c r="A1422" s="195" t="s">
        <v>2265</v>
      </c>
      <c r="B1422" s="199"/>
    </row>
    <row r="1423" spans="1:2">
      <c r="A1423" s="194" t="s">
        <v>1133</v>
      </c>
      <c r="B1423" s="197">
        <v>1153280239.0999999</v>
      </c>
    </row>
    <row r="1424" spans="1:2">
      <c r="A1424" s="195" t="s">
        <v>2263</v>
      </c>
      <c r="B1424" s="198">
        <v>1153280239.0999999</v>
      </c>
    </row>
    <row r="1425" spans="1:2">
      <c r="A1425" s="195" t="s">
        <v>2265</v>
      </c>
      <c r="B1425" s="199"/>
    </row>
    <row r="1426" spans="1:2">
      <c r="A1426" s="194" t="s">
        <v>1134</v>
      </c>
      <c r="B1426" s="197">
        <v>1150649170.7</v>
      </c>
    </row>
    <row r="1427" spans="1:2">
      <c r="A1427" s="195" t="s">
        <v>2264</v>
      </c>
      <c r="B1427" s="198">
        <v>1150649170.7</v>
      </c>
    </row>
    <row r="1428" spans="1:2">
      <c r="A1428" s="195" t="s">
        <v>2265</v>
      </c>
      <c r="B1428" s="199"/>
    </row>
    <row r="1429" spans="1:2">
      <c r="A1429" s="194" t="s">
        <v>1135</v>
      </c>
      <c r="B1429" s="197">
        <v>826111240</v>
      </c>
    </row>
    <row r="1430" spans="1:2">
      <c r="A1430" s="195" t="s">
        <v>2264</v>
      </c>
      <c r="B1430" s="198">
        <v>826111240</v>
      </c>
    </row>
    <row r="1431" spans="1:2">
      <c r="A1431" s="195" t="s">
        <v>2265</v>
      </c>
      <c r="B1431" s="199"/>
    </row>
    <row r="1432" spans="1:2">
      <c r="A1432" s="194" t="s">
        <v>1136</v>
      </c>
      <c r="B1432" s="197">
        <v>322215777.23000002</v>
      </c>
    </row>
    <row r="1433" spans="1:2">
      <c r="A1433" s="195" t="s">
        <v>2264</v>
      </c>
      <c r="B1433" s="198">
        <v>322215777.23000002</v>
      </c>
    </row>
    <row r="1434" spans="1:2">
      <c r="A1434" s="195" t="s">
        <v>2265</v>
      </c>
      <c r="B1434" s="199"/>
    </row>
    <row r="1435" spans="1:2">
      <c r="A1435" s="194" t="s">
        <v>1137</v>
      </c>
      <c r="B1435" s="197">
        <v>1147738006.4000001</v>
      </c>
    </row>
    <row r="1436" spans="1:2">
      <c r="A1436" s="195" t="s">
        <v>2264</v>
      </c>
      <c r="B1436" s="198">
        <v>1147738006.4000001</v>
      </c>
    </row>
    <row r="1437" spans="1:2">
      <c r="A1437" s="195" t="s">
        <v>2265</v>
      </c>
      <c r="B1437" s="199"/>
    </row>
    <row r="1438" spans="1:2">
      <c r="A1438" s="194" t="s">
        <v>1138</v>
      </c>
      <c r="B1438" s="197">
        <v>1155419638.1600001</v>
      </c>
    </row>
    <row r="1439" spans="1:2">
      <c r="A1439" s="195" t="s">
        <v>2265</v>
      </c>
      <c r="B1439" s="198">
        <v>1155419638.1600001</v>
      </c>
    </row>
    <row r="1440" spans="1:2">
      <c r="A1440" s="194" t="s">
        <v>1139</v>
      </c>
      <c r="B1440" s="197">
        <v>1149326738.21</v>
      </c>
    </row>
    <row r="1441" spans="1:2">
      <c r="A1441" s="195" t="s">
        <v>2269</v>
      </c>
      <c r="B1441" s="198">
        <v>1149326738.21</v>
      </c>
    </row>
    <row r="1442" spans="1:2">
      <c r="A1442" s="194" t="s">
        <v>1140</v>
      </c>
      <c r="B1442" s="197">
        <v>1147263160.4300001</v>
      </c>
    </row>
    <row r="1443" spans="1:2">
      <c r="A1443" s="195" t="s">
        <v>2270</v>
      </c>
      <c r="B1443" s="198">
        <v>1147263160.4300001</v>
      </c>
    </row>
    <row r="1444" spans="1:2">
      <c r="A1444" s="194" t="s">
        <v>1141</v>
      </c>
      <c r="B1444" s="197">
        <v>1141800244.1700001</v>
      </c>
    </row>
    <row r="1445" spans="1:2">
      <c r="A1445" s="195" t="s">
        <v>2261</v>
      </c>
      <c r="B1445" s="198">
        <v>1141800244.1700001</v>
      </c>
    </row>
    <row r="1446" spans="1:2">
      <c r="A1446" s="194" t="s">
        <v>1142</v>
      </c>
      <c r="B1446" s="197">
        <v>1142022079.0799999</v>
      </c>
    </row>
    <row r="1447" spans="1:2">
      <c r="A1447" s="195" t="s">
        <v>2271</v>
      </c>
      <c r="B1447" s="198">
        <v>1142022079.0799999</v>
      </c>
    </row>
    <row r="1448" spans="1:2">
      <c r="A1448" s="194" t="s">
        <v>1143</v>
      </c>
      <c r="B1448" s="197">
        <v>1139390262.6800001</v>
      </c>
    </row>
    <row r="1449" spans="1:2">
      <c r="A1449" s="195" t="s">
        <v>2272</v>
      </c>
      <c r="B1449" s="198">
        <v>1139390262.6800001</v>
      </c>
    </row>
    <row r="1450" spans="1:2">
      <c r="A1450" s="194" t="s">
        <v>1144</v>
      </c>
      <c r="B1450" s="197">
        <v>1142155385.6700001</v>
      </c>
    </row>
    <row r="1451" spans="1:2">
      <c r="A1451" s="195" t="s">
        <v>2251</v>
      </c>
      <c r="B1451" s="198">
        <v>1142155385.6700001</v>
      </c>
    </row>
    <row r="1452" spans="1:2">
      <c r="A1452" s="194" t="s">
        <v>1145</v>
      </c>
      <c r="B1452" s="197">
        <v>1140328534.28</v>
      </c>
    </row>
    <row r="1453" spans="1:2">
      <c r="A1453" s="195" t="s">
        <v>2273</v>
      </c>
      <c r="B1453" s="198">
        <v>1140328534.28</v>
      </c>
    </row>
    <row r="1454" spans="1:2">
      <c r="A1454" s="194" t="s">
        <v>1146</v>
      </c>
      <c r="B1454" s="197">
        <v>1135626814.5899999</v>
      </c>
    </row>
    <row r="1455" spans="1:2">
      <c r="A1455" s="195" t="s">
        <v>2274</v>
      </c>
      <c r="B1455" s="198">
        <v>1135626814.5899999</v>
      </c>
    </row>
    <row r="1456" spans="1:2">
      <c r="A1456" s="194" t="s">
        <v>1880</v>
      </c>
      <c r="B1456" s="197">
        <v>717808000</v>
      </c>
    </row>
    <row r="1457" spans="1:2">
      <c r="A1457" s="195" t="s">
        <v>2278</v>
      </c>
      <c r="B1457" s="198">
        <v>717808000</v>
      </c>
    </row>
    <row r="1458" spans="1:2">
      <c r="A1458" s="194" t="s">
        <v>1881</v>
      </c>
      <c r="B1458" s="197">
        <v>416066642.98000002</v>
      </c>
    </row>
    <row r="1459" spans="1:2">
      <c r="A1459" s="195" t="s">
        <v>2278</v>
      </c>
      <c r="B1459" s="198">
        <v>416066642.98000002</v>
      </c>
    </row>
    <row r="1460" spans="1:2">
      <c r="A1460" s="194" t="s">
        <v>1882</v>
      </c>
      <c r="B1460" s="197">
        <v>574246404</v>
      </c>
    </row>
    <row r="1461" spans="1:2">
      <c r="A1461" s="195" t="s">
        <v>2246</v>
      </c>
      <c r="B1461" s="198">
        <v>574246404</v>
      </c>
    </row>
    <row r="1462" spans="1:2">
      <c r="A1462" s="194" t="s">
        <v>1883</v>
      </c>
      <c r="B1462" s="197">
        <v>287123202</v>
      </c>
    </row>
    <row r="1463" spans="1:2">
      <c r="A1463" s="195" t="s">
        <v>2246</v>
      </c>
      <c r="B1463" s="198">
        <v>287123202</v>
      </c>
    </row>
    <row r="1464" spans="1:2">
      <c r="A1464" s="194" t="s">
        <v>1884</v>
      </c>
      <c r="B1464" s="197">
        <v>275372683.04000002</v>
      </c>
    </row>
    <row r="1465" spans="1:2">
      <c r="A1465" s="195" t="s">
        <v>2246</v>
      </c>
      <c r="B1465" s="198">
        <v>275372683.04000002</v>
      </c>
    </row>
    <row r="1466" spans="1:2">
      <c r="A1466" s="194" t="s">
        <v>1885</v>
      </c>
      <c r="B1466" s="197">
        <v>1140941467.79</v>
      </c>
    </row>
    <row r="1467" spans="1:2">
      <c r="A1467" s="195" t="s">
        <v>2281</v>
      </c>
      <c r="B1467" s="198">
        <v>1140941467.79</v>
      </c>
    </row>
    <row r="1468" spans="1:2">
      <c r="A1468" s="194" t="s">
        <v>1886</v>
      </c>
      <c r="B1468" s="197">
        <v>1139268975.1400001</v>
      </c>
    </row>
    <row r="1469" spans="1:2">
      <c r="A1469" s="195" t="s">
        <v>2281</v>
      </c>
      <c r="B1469" s="198">
        <v>1139268975.1400001</v>
      </c>
    </row>
    <row r="1470" spans="1:2">
      <c r="A1470" s="194" t="s">
        <v>1887</v>
      </c>
      <c r="B1470" s="197">
        <v>1140941467.79</v>
      </c>
    </row>
    <row r="1471" spans="1:2">
      <c r="A1471" s="195" t="s">
        <v>2240</v>
      </c>
      <c r="B1471" s="198">
        <v>1140941467.79</v>
      </c>
    </row>
    <row r="1472" spans="1:2">
      <c r="A1472" s="194" t="s">
        <v>2591</v>
      </c>
      <c r="B1472" s="197">
        <v>1145011439.1700001</v>
      </c>
    </row>
    <row r="1473" spans="1:2">
      <c r="A1473" s="195" t="s">
        <v>2282</v>
      </c>
      <c r="B1473" s="198">
        <v>1145011439.1700001</v>
      </c>
    </row>
    <row r="1474" spans="1:2">
      <c r="A1474" s="194" t="s">
        <v>2592</v>
      </c>
      <c r="B1474" s="197">
        <v>287123200</v>
      </c>
    </row>
    <row r="1475" spans="1:2">
      <c r="A1475" s="195" t="s">
        <v>2249</v>
      </c>
      <c r="B1475" s="198">
        <v>287123200</v>
      </c>
    </row>
    <row r="1476" spans="1:2">
      <c r="A1476" s="194" t="s">
        <v>2593</v>
      </c>
      <c r="B1476" s="197">
        <v>717808005</v>
      </c>
    </row>
    <row r="1477" spans="1:2">
      <c r="A1477" s="195" t="s">
        <v>2249</v>
      </c>
      <c r="B1477" s="198">
        <v>717808005</v>
      </c>
    </row>
    <row r="1478" spans="1:2">
      <c r="A1478" s="194" t="s">
        <v>2594</v>
      </c>
      <c r="B1478" s="197">
        <v>137549963.75</v>
      </c>
    </row>
    <row r="1479" spans="1:2">
      <c r="A1479" s="195" t="s">
        <v>2249</v>
      </c>
      <c r="B1479" s="198">
        <v>137549963.75</v>
      </c>
    </row>
    <row r="1480" spans="1:2">
      <c r="A1480" s="194" t="s">
        <v>2595</v>
      </c>
      <c r="B1480" s="197">
        <v>1097088626.8</v>
      </c>
    </row>
    <row r="1481" spans="1:2">
      <c r="A1481" s="195" t="s">
        <v>2249</v>
      </c>
      <c r="B1481" s="198">
        <v>1097088626.8</v>
      </c>
    </row>
    <row r="1482" spans="1:2">
      <c r="A1482" s="194" t="s">
        <v>2596</v>
      </c>
      <c r="B1482" s="197">
        <v>686807855</v>
      </c>
    </row>
    <row r="1483" spans="1:2">
      <c r="A1483" s="195" t="s">
        <v>2242</v>
      </c>
      <c r="B1483" s="198">
        <v>686807855</v>
      </c>
    </row>
    <row r="1484" spans="1:2">
      <c r="A1484" s="194" t="s">
        <v>2597</v>
      </c>
      <c r="B1484" s="197">
        <v>137360571</v>
      </c>
    </row>
    <row r="1485" spans="1:2">
      <c r="A1485" s="195" t="s">
        <v>2242</v>
      </c>
      <c r="B1485" s="198">
        <v>137360571</v>
      </c>
    </row>
    <row r="1486" spans="1:2">
      <c r="A1486" s="194" t="s">
        <v>2598</v>
      </c>
      <c r="B1486" s="197">
        <v>274690801.36000001</v>
      </c>
    </row>
    <row r="1487" spans="1:2">
      <c r="A1487" s="195" t="s">
        <v>2242</v>
      </c>
      <c r="B1487" s="198">
        <v>274690801.36000001</v>
      </c>
    </row>
    <row r="1488" spans="1:2">
      <c r="A1488" s="194" t="s">
        <v>2599</v>
      </c>
      <c r="B1488" s="197">
        <v>686812855</v>
      </c>
    </row>
    <row r="1489" spans="1:2">
      <c r="A1489" s="195" t="s">
        <v>2242</v>
      </c>
      <c r="B1489" s="198">
        <v>686812855</v>
      </c>
    </row>
    <row r="1490" spans="1:2">
      <c r="A1490" s="194" t="s">
        <v>2600</v>
      </c>
      <c r="B1490" s="197">
        <v>412050372.61000001</v>
      </c>
    </row>
    <row r="1491" spans="1:2">
      <c r="A1491" s="195" t="s">
        <v>2242</v>
      </c>
      <c r="B1491" s="198">
        <v>412050372.61000001</v>
      </c>
    </row>
    <row r="1492" spans="1:2">
      <c r="A1492" s="194" t="s">
        <v>2601</v>
      </c>
      <c r="B1492" s="197">
        <v>274723142</v>
      </c>
    </row>
    <row r="1493" spans="1:2">
      <c r="A1493" s="195" t="s">
        <v>2245</v>
      </c>
      <c r="B1493" s="198">
        <v>274723142</v>
      </c>
    </row>
    <row r="1494" spans="1:2">
      <c r="A1494" s="194" t="s">
        <v>2602</v>
      </c>
      <c r="B1494" s="197">
        <v>412084713</v>
      </c>
    </row>
    <row r="1495" spans="1:2">
      <c r="A1495" s="195" t="s">
        <v>2245</v>
      </c>
      <c r="B1495" s="198">
        <v>412084713</v>
      </c>
    </row>
    <row r="1496" spans="1:2">
      <c r="A1496" s="194" t="s">
        <v>2603</v>
      </c>
      <c r="B1496" s="197">
        <v>409364500.02999997</v>
      </c>
    </row>
    <row r="1497" spans="1:2">
      <c r="A1497" s="195" t="s">
        <v>2245</v>
      </c>
      <c r="B1497" s="198">
        <v>409364500.02999997</v>
      </c>
    </row>
    <row r="1498" spans="1:2">
      <c r="A1498" s="194" t="s">
        <v>2604</v>
      </c>
      <c r="B1498" s="197">
        <v>274726000</v>
      </c>
    </row>
    <row r="1499" spans="1:2">
      <c r="A1499" s="195" t="s">
        <v>2283</v>
      </c>
      <c r="B1499" s="198">
        <v>274726000</v>
      </c>
    </row>
    <row r="1500" spans="1:2">
      <c r="A1500" s="194" t="s">
        <v>2605</v>
      </c>
      <c r="B1500" s="197">
        <v>686800000</v>
      </c>
    </row>
    <row r="1501" spans="1:2">
      <c r="A1501" s="195" t="s">
        <v>2283</v>
      </c>
      <c r="B1501" s="198">
        <v>686800000</v>
      </c>
    </row>
    <row r="1502" spans="1:2">
      <c r="A1502" s="194" t="s">
        <v>2606</v>
      </c>
      <c r="B1502" s="197">
        <v>136659464</v>
      </c>
    </row>
    <row r="1503" spans="1:2">
      <c r="A1503" s="195" t="s">
        <v>2283</v>
      </c>
      <c r="B1503" s="198">
        <v>136659464</v>
      </c>
    </row>
    <row r="1504" spans="1:2">
      <c r="A1504" s="194" t="s">
        <v>2607</v>
      </c>
      <c r="B1504" s="197">
        <v>412080003</v>
      </c>
    </row>
    <row r="1505" spans="1:2">
      <c r="A1505" s="195" t="s">
        <v>2256</v>
      </c>
      <c r="B1505" s="198">
        <v>412080003</v>
      </c>
    </row>
    <row r="1506" spans="1:2">
      <c r="A1506" s="194" t="s">
        <v>2608</v>
      </c>
      <c r="B1506" s="197">
        <v>134753594.97999999</v>
      </c>
    </row>
    <row r="1507" spans="1:2">
      <c r="A1507" s="195" t="s">
        <v>2256</v>
      </c>
      <c r="B1507" s="198">
        <v>134753594.97999999</v>
      </c>
    </row>
    <row r="1508" spans="1:2">
      <c r="A1508" s="194" t="s">
        <v>2609</v>
      </c>
      <c r="B1508" s="197">
        <v>549444000</v>
      </c>
    </row>
    <row r="1509" spans="1:2">
      <c r="A1509" s="195" t="s">
        <v>2256</v>
      </c>
      <c r="B1509" s="198">
        <v>549444000</v>
      </c>
    </row>
    <row r="1510" spans="1:2">
      <c r="A1510" s="194" t="s">
        <v>2610</v>
      </c>
      <c r="B1510" s="197">
        <v>686807855</v>
      </c>
    </row>
    <row r="1511" spans="1:2">
      <c r="A1511" s="195" t="s">
        <v>2256</v>
      </c>
      <c r="B1511" s="198">
        <v>686807855</v>
      </c>
    </row>
    <row r="1512" spans="1:2">
      <c r="A1512" s="194" t="s">
        <v>2611</v>
      </c>
      <c r="B1512" s="197">
        <v>686800005</v>
      </c>
    </row>
    <row r="1513" spans="1:2">
      <c r="A1513" s="195" t="s">
        <v>2256</v>
      </c>
      <c r="B1513" s="198">
        <v>409717410.98000002</v>
      </c>
    </row>
    <row r="1514" spans="1:2">
      <c r="A1514" s="195" t="s">
        <v>2258</v>
      </c>
      <c r="B1514" s="198">
        <v>277082594.01999998</v>
      </c>
    </row>
    <row r="1515" spans="1:2">
      <c r="A1515" s="194" t="s">
        <v>2612</v>
      </c>
      <c r="B1515" s="197">
        <v>686807855</v>
      </c>
    </row>
    <row r="1516" spans="1:2">
      <c r="A1516" s="195" t="s">
        <v>2258</v>
      </c>
      <c r="B1516" s="198">
        <v>686807855</v>
      </c>
    </row>
    <row r="1517" spans="1:2">
      <c r="A1517" s="194" t="s">
        <v>2613</v>
      </c>
      <c r="B1517" s="197">
        <v>134964049.56999999</v>
      </c>
    </row>
    <row r="1518" spans="1:2">
      <c r="A1518" s="195" t="s">
        <v>2258</v>
      </c>
      <c r="B1518" s="198">
        <v>134964049.56999999</v>
      </c>
    </row>
    <row r="1519" spans="1:2">
      <c r="A1519" s="194" t="s">
        <v>2614</v>
      </c>
      <c r="B1519" s="197">
        <v>549440004</v>
      </c>
    </row>
    <row r="1520" spans="1:2">
      <c r="A1520" s="195" t="s">
        <v>2258</v>
      </c>
      <c r="B1520" s="198">
        <v>549440004</v>
      </c>
    </row>
    <row r="1521" spans="1:2">
      <c r="A1521" s="194" t="s">
        <v>2615</v>
      </c>
      <c r="B1521" s="197">
        <v>686812855</v>
      </c>
    </row>
    <row r="1522" spans="1:2">
      <c r="A1522" s="195" t="s">
        <v>2258</v>
      </c>
      <c r="B1522" s="198">
        <v>686812855</v>
      </c>
    </row>
    <row r="1523" spans="1:2">
      <c r="A1523" s="195" t="s">
        <v>2284</v>
      </c>
      <c r="B1523" s="199"/>
    </row>
    <row r="1524" spans="1:2">
      <c r="A1524" s="194" t="s">
        <v>2616</v>
      </c>
      <c r="B1524" s="197">
        <v>686810000</v>
      </c>
    </row>
    <row r="1525" spans="1:2">
      <c r="A1525" s="195" t="s">
        <v>2258</v>
      </c>
      <c r="B1525" s="198">
        <v>686810000</v>
      </c>
    </row>
    <row r="1526" spans="1:2">
      <c r="A1526" s="195" t="s">
        <v>2284</v>
      </c>
      <c r="B1526" s="199"/>
    </row>
    <row r="1527" spans="1:2">
      <c r="A1527" s="194" t="s">
        <v>2617</v>
      </c>
      <c r="B1527" s="197">
        <v>274724000</v>
      </c>
    </row>
    <row r="1528" spans="1:2">
      <c r="A1528" s="195" t="s">
        <v>2258</v>
      </c>
      <c r="B1528" s="198">
        <v>274724000</v>
      </c>
    </row>
    <row r="1529" spans="1:2">
      <c r="A1529" s="195" t="s">
        <v>2284</v>
      </c>
      <c r="B1529" s="199"/>
    </row>
    <row r="1530" spans="1:2">
      <c r="A1530" s="194" t="s">
        <v>2618</v>
      </c>
      <c r="B1530" s="197">
        <v>549442664</v>
      </c>
    </row>
    <row r="1531" spans="1:2">
      <c r="A1531" s="195" t="s">
        <v>2258</v>
      </c>
      <c r="B1531" s="198">
        <v>8059637.0700000003</v>
      </c>
    </row>
    <row r="1532" spans="1:2">
      <c r="A1532" s="195" t="s">
        <v>2284</v>
      </c>
      <c r="B1532" s="198">
        <v>541383026.92999995</v>
      </c>
    </row>
    <row r="1533" spans="1:2">
      <c r="A1533" s="194" t="s">
        <v>2619</v>
      </c>
      <c r="B1533" s="197">
        <v>549448000</v>
      </c>
    </row>
    <row r="1534" spans="1:2">
      <c r="A1534" s="195" t="s">
        <v>2284</v>
      </c>
      <c r="B1534" s="198">
        <v>549448000</v>
      </c>
    </row>
    <row r="1535" spans="1:2">
      <c r="A1535" s="194" t="s">
        <v>2620</v>
      </c>
      <c r="B1535" s="197">
        <v>412086000</v>
      </c>
    </row>
    <row r="1536" spans="1:2">
      <c r="A1536" s="195" t="s">
        <v>2284</v>
      </c>
      <c r="B1536" s="198">
        <v>412086000</v>
      </c>
    </row>
    <row r="1537" spans="1:2">
      <c r="A1537" s="195" t="s">
        <v>2236</v>
      </c>
      <c r="B1537" s="199"/>
    </row>
    <row r="1538" spans="1:2">
      <c r="A1538" s="194" t="s">
        <v>2621</v>
      </c>
      <c r="B1538" s="197">
        <v>686810000</v>
      </c>
    </row>
    <row r="1539" spans="1:2">
      <c r="A1539" s="195" t="s">
        <v>2284</v>
      </c>
      <c r="B1539" s="198">
        <v>686810000</v>
      </c>
    </row>
    <row r="1540" spans="1:2">
      <c r="A1540" s="195" t="s">
        <v>2236</v>
      </c>
      <c r="B1540" s="199"/>
    </row>
    <row r="1541" spans="1:2">
      <c r="A1541" s="194" t="s">
        <v>2622</v>
      </c>
      <c r="B1541" s="197">
        <v>686818885</v>
      </c>
    </row>
    <row r="1542" spans="1:2">
      <c r="A1542" s="195" t="s">
        <v>2284</v>
      </c>
      <c r="B1542" s="198">
        <v>12692412.99</v>
      </c>
    </row>
    <row r="1543" spans="1:2">
      <c r="A1543" s="195" t="s">
        <v>2236</v>
      </c>
      <c r="B1543" s="198">
        <v>674126472.00999999</v>
      </c>
    </row>
    <row r="1544" spans="1:2">
      <c r="A1544" s="194" t="s">
        <v>2623</v>
      </c>
      <c r="B1544" s="197">
        <v>412092000</v>
      </c>
    </row>
    <row r="1545" spans="1:2">
      <c r="A1545" s="195" t="s">
        <v>2236</v>
      </c>
      <c r="B1545" s="198">
        <v>412092000</v>
      </c>
    </row>
    <row r="1546" spans="1:2">
      <c r="A1546" s="194" t="s">
        <v>2624</v>
      </c>
      <c r="B1546" s="197">
        <v>686810000</v>
      </c>
    </row>
    <row r="1547" spans="1:2">
      <c r="A1547" s="195" t="s">
        <v>2236</v>
      </c>
      <c r="B1547" s="198">
        <v>686810000</v>
      </c>
    </row>
    <row r="1548" spans="1:2">
      <c r="A1548" s="194" t="s">
        <v>2625</v>
      </c>
      <c r="B1548" s="197">
        <v>412086000</v>
      </c>
    </row>
    <row r="1549" spans="1:2">
      <c r="A1549" s="195" t="s">
        <v>2236</v>
      </c>
      <c r="B1549" s="198">
        <v>412086000</v>
      </c>
    </row>
    <row r="1550" spans="1:2">
      <c r="A1550" s="194" t="s">
        <v>2626</v>
      </c>
      <c r="B1550" s="197">
        <v>686805000</v>
      </c>
    </row>
    <row r="1551" spans="1:2">
      <c r="A1551" s="195" t="s">
        <v>2236</v>
      </c>
      <c r="B1551" s="198">
        <v>686805000</v>
      </c>
    </row>
    <row r="1552" spans="1:2">
      <c r="A1552" s="194" t="s">
        <v>2627</v>
      </c>
      <c r="B1552" s="197">
        <v>412086000</v>
      </c>
    </row>
    <row r="1553" spans="1:2">
      <c r="A1553" s="195" t="s">
        <v>2236</v>
      </c>
      <c r="B1553" s="198">
        <v>412086000</v>
      </c>
    </row>
    <row r="1554" spans="1:2" ht="22.5">
      <c r="A1554" s="193" t="s">
        <v>1888</v>
      </c>
      <c r="B1554" s="196">
        <v>3556001</v>
      </c>
    </row>
    <row r="1555" spans="1:2">
      <c r="A1555" s="194" t="s">
        <v>1889</v>
      </c>
      <c r="B1555" s="197">
        <v>3556001</v>
      </c>
    </row>
    <row r="1556" spans="1:2">
      <c r="A1556" s="195" t="s">
        <v>2277</v>
      </c>
      <c r="B1556" s="198">
        <v>3556001</v>
      </c>
    </row>
    <row r="1557" spans="1:2">
      <c r="A1557" s="193" t="s">
        <v>1147</v>
      </c>
      <c r="B1557" s="196">
        <v>35929600</v>
      </c>
    </row>
    <row r="1558" spans="1:2">
      <c r="A1558" s="194" t="s">
        <v>1148</v>
      </c>
      <c r="B1558" s="197">
        <v>8982400</v>
      </c>
    </row>
    <row r="1559" spans="1:2">
      <c r="A1559" s="195" t="s">
        <v>2251</v>
      </c>
      <c r="B1559" s="198">
        <v>8982400</v>
      </c>
    </row>
    <row r="1560" spans="1:2">
      <c r="A1560" s="194" t="s">
        <v>1890</v>
      </c>
      <c r="B1560" s="197">
        <v>8982400</v>
      </c>
    </row>
    <row r="1561" spans="1:2">
      <c r="A1561" s="195" t="s">
        <v>2276</v>
      </c>
      <c r="B1561" s="198">
        <v>8982400</v>
      </c>
    </row>
    <row r="1562" spans="1:2">
      <c r="A1562" s="194" t="s">
        <v>1891</v>
      </c>
      <c r="B1562" s="197">
        <v>8982400</v>
      </c>
    </row>
    <row r="1563" spans="1:2">
      <c r="A1563" s="195" t="s">
        <v>2281</v>
      </c>
      <c r="B1563" s="198">
        <v>8982400</v>
      </c>
    </row>
    <row r="1564" spans="1:2">
      <c r="A1564" s="194" t="s">
        <v>2628</v>
      </c>
      <c r="B1564" s="197">
        <v>8982400</v>
      </c>
    </row>
    <row r="1565" spans="1:2">
      <c r="A1565" s="195" t="s">
        <v>2283</v>
      </c>
      <c r="B1565" s="198">
        <v>8982400</v>
      </c>
    </row>
    <row r="1566" spans="1:2">
      <c r="A1566" s="193" t="s">
        <v>1892</v>
      </c>
      <c r="B1566" s="196">
        <v>22456005</v>
      </c>
    </row>
    <row r="1567" spans="1:2">
      <c r="A1567" s="194" t="s">
        <v>1893</v>
      </c>
      <c r="B1567" s="197">
        <v>22456005</v>
      </c>
    </row>
    <row r="1568" spans="1:2">
      <c r="A1568" s="195" t="s">
        <v>2240</v>
      </c>
      <c r="B1568" s="198">
        <v>22456005</v>
      </c>
    </row>
    <row r="1569" spans="1:2">
      <c r="A1569" s="193" t="s">
        <v>1149</v>
      </c>
      <c r="B1569" s="196">
        <v>415294688.77999997</v>
      </c>
    </row>
    <row r="1570" spans="1:2">
      <c r="A1570" s="194" t="s">
        <v>1150</v>
      </c>
      <c r="B1570" s="197">
        <v>415294688.77999997</v>
      </c>
    </row>
    <row r="1571" spans="1:2">
      <c r="A1571" s="195" t="s">
        <v>2271</v>
      </c>
      <c r="B1571" s="198">
        <v>415294688.77999997</v>
      </c>
    </row>
    <row r="1572" spans="1:2">
      <c r="A1572" s="193" t="s">
        <v>1151</v>
      </c>
      <c r="B1572" s="196">
        <v>3498553127</v>
      </c>
    </row>
    <row r="1573" spans="1:2">
      <c r="A1573" s="194" t="s">
        <v>1152</v>
      </c>
      <c r="B1573" s="197">
        <v>179452500</v>
      </c>
    </row>
    <row r="1574" spans="1:2">
      <c r="A1574" s="195" t="s">
        <v>2326</v>
      </c>
      <c r="B1574" s="198">
        <v>179452500</v>
      </c>
    </row>
    <row r="1575" spans="1:2">
      <c r="A1575" s="195" t="s">
        <v>2262</v>
      </c>
      <c r="B1575" s="199"/>
    </row>
    <row r="1576" spans="1:2">
      <c r="A1576" s="194" t="s">
        <v>1153</v>
      </c>
      <c r="B1576" s="197">
        <v>177800000</v>
      </c>
    </row>
    <row r="1577" spans="1:2">
      <c r="A1577" s="195" t="s">
        <v>2358</v>
      </c>
      <c r="B1577" s="198">
        <v>177800000</v>
      </c>
    </row>
    <row r="1578" spans="1:2">
      <c r="A1578" s="195" t="s">
        <v>2262</v>
      </c>
      <c r="B1578" s="199"/>
    </row>
    <row r="1579" spans="1:2">
      <c r="A1579" s="194" t="s">
        <v>1154</v>
      </c>
      <c r="B1579" s="197">
        <v>71840000</v>
      </c>
    </row>
    <row r="1580" spans="1:2">
      <c r="A1580" s="195" t="s">
        <v>2263</v>
      </c>
      <c r="B1580" s="198">
        <v>71840000</v>
      </c>
    </row>
    <row r="1581" spans="1:2">
      <c r="A1581" s="195" t="s">
        <v>2265</v>
      </c>
      <c r="B1581" s="199"/>
    </row>
    <row r="1582" spans="1:2">
      <c r="A1582" s="194" t="s">
        <v>1155</v>
      </c>
      <c r="B1582" s="197">
        <v>71120000</v>
      </c>
    </row>
    <row r="1583" spans="1:2">
      <c r="A1583" s="195" t="s">
        <v>2263</v>
      </c>
      <c r="B1583" s="198">
        <v>71120000</v>
      </c>
    </row>
    <row r="1584" spans="1:2">
      <c r="A1584" s="195" t="s">
        <v>2265</v>
      </c>
      <c r="B1584" s="199"/>
    </row>
    <row r="1585" spans="1:2">
      <c r="A1585" s="194" t="s">
        <v>1156</v>
      </c>
      <c r="B1585" s="197">
        <v>71120000</v>
      </c>
    </row>
    <row r="1586" spans="1:2">
      <c r="A1586" s="195" t="s">
        <v>2264</v>
      </c>
      <c r="B1586" s="198">
        <v>71120000</v>
      </c>
    </row>
    <row r="1587" spans="1:2">
      <c r="A1587" s="195" t="s">
        <v>2265</v>
      </c>
      <c r="B1587" s="199"/>
    </row>
    <row r="1588" spans="1:2">
      <c r="A1588" s="194" t="s">
        <v>1157</v>
      </c>
      <c r="B1588" s="197">
        <v>71120000</v>
      </c>
    </row>
    <row r="1589" spans="1:2">
      <c r="A1589" s="195" t="s">
        <v>2267</v>
      </c>
      <c r="B1589" s="198">
        <v>71120000</v>
      </c>
    </row>
    <row r="1590" spans="1:2">
      <c r="A1590" s="194" t="s">
        <v>1158</v>
      </c>
      <c r="B1590" s="197">
        <v>71120000</v>
      </c>
    </row>
    <row r="1591" spans="1:2">
      <c r="A1591" s="195" t="s">
        <v>2267</v>
      </c>
      <c r="B1591" s="198">
        <v>71120000</v>
      </c>
    </row>
    <row r="1592" spans="1:2">
      <c r="A1592" s="195" t="s">
        <v>2268</v>
      </c>
      <c r="B1592" s="199"/>
    </row>
    <row r="1593" spans="1:2">
      <c r="A1593" s="194" t="s">
        <v>1159</v>
      </c>
      <c r="B1593" s="197">
        <v>71780800</v>
      </c>
    </row>
    <row r="1594" spans="1:2">
      <c r="A1594" s="195" t="s">
        <v>2268</v>
      </c>
      <c r="B1594" s="198">
        <v>71780800</v>
      </c>
    </row>
    <row r="1595" spans="1:2">
      <c r="A1595" s="194" t="s">
        <v>1160</v>
      </c>
      <c r="B1595" s="197">
        <v>71120000</v>
      </c>
    </row>
    <row r="1596" spans="1:2">
      <c r="A1596" s="195" t="s">
        <v>2270</v>
      </c>
      <c r="B1596" s="198">
        <v>71120000</v>
      </c>
    </row>
    <row r="1597" spans="1:2">
      <c r="A1597" s="194" t="s">
        <v>1161</v>
      </c>
      <c r="B1597" s="197">
        <v>71120000</v>
      </c>
    </row>
    <row r="1598" spans="1:2">
      <c r="A1598" s="195" t="s">
        <v>2261</v>
      </c>
      <c r="B1598" s="198">
        <v>71120000</v>
      </c>
    </row>
    <row r="1599" spans="1:2">
      <c r="A1599" s="194" t="s">
        <v>1162</v>
      </c>
      <c r="B1599" s="197">
        <v>71120000</v>
      </c>
    </row>
    <row r="1600" spans="1:2">
      <c r="A1600" s="195" t="s">
        <v>2271</v>
      </c>
      <c r="B1600" s="198">
        <v>71120000</v>
      </c>
    </row>
    <row r="1601" spans="1:2">
      <c r="A1601" s="194" t="s">
        <v>1163</v>
      </c>
      <c r="B1601" s="197">
        <v>71120000</v>
      </c>
    </row>
    <row r="1602" spans="1:2">
      <c r="A1602" s="195" t="s">
        <v>2272</v>
      </c>
      <c r="B1602" s="198">
        <v>71120000</v>
      </c>
    </row>
    <row r="1603" spans="1:2">
      <c r="A1603" s="194" t="s">
        <v>1164</v>
      </c>
      <c r="B1603" s="197">
        <v>71120000</v>
      </c>
    </row>
    <row r="1604" spans="1:2">
      <c r="A1604" s="195" t="s">
        <v>2251</v>
      </c>
      <c r="B1604" s="198">
        <v>71120000</v>
      </c>
    </row>
    <row r="1605" spans="1:2">
      <c r="A1605" s="194" t="s">
        <v>1165</v>
      </c>
      <c r="B1605" s="197">
        <v>71120000</v>
      </c>
    </row>
    <row r="1606" spans="1:2">
      <c r="A1606" s="195" t="s">
        <v>2251</v>
      </c>
      <c r="B1606" s="198">
        <v>71120000</v>
      </c>
    </row>
    <row r="1607" spans="1:2">
      <c r="A1607" s="194" t="s">
        <v>1166</v>
      </c>
      <c r="B1607" s="197">
        <v>71120000</v>
      </c>
    </row>
    <row r="1608" spans="1:2">
      <c r="A1608" s="195" t="s">
        <v>2273</v>
      </c>
      <c r="B1608" s="198">
        <v>71120000</v>
      </c>
    </row>
    <row r="1609" spans="1:2">
      <c r="A1609" s="194" t="s">
        <v>1167</v>
      </c>
      <c r="B1609" s="197">
        <v>71780800</v>
      </c>
    </row>
    <row r="1610" spans="1:2">
      <c r="A1610" s="195" t="s">
        <v>2274</v>
      </c>
      <c r="B1610" s="198">
        <v>71780800</v>
      </c>
    </row>
    <row r="1611" spans="1:2">
      <c r="A1611" s="194" t="s">
        <v>1168</v>
      </c>
      <c r="B1611" s="197">
        <v>71120000</v>
      </c>
    </row>
    <row r="1612" spans="1:2">
      <c r="A1612" s="195" t="s">
        <v>2274</v>
      </c>
      <c r="B1612" s="198">
        <v>71120000</v>
      </c>
    </row>
    <row r="1613" spans="1:2">
      <c r="A1613" s="194" t="s">
        <v>1169</v>
      </c>
      <c r="B1613" s="197">
        <v>71120000</v>
      </c>
    </row>
    <row r="1614" spans="1:2">
      <c r="A1614" s="195" t="s">
        <v>2275</v>
      </c>
      <c r="B1614" s="198">
        <v>71120000</v>
      </c>
    </row>
    <row r="1615" spans="1:2">
      <c r="A1615" s="194" t="s">
        <v>1170</v>
      </c>
      <c r="B1615" s="197">
        <v>71120000</v>
      </c>
    </row>
    <row r="1616" spans="1:2">
      <c r="A1616" s="195" t="s">
        <v>2275</v>
      </c>
      <c r="B1616" s="198">
        <v>71120000</v>
      </c>
    </row>
    <row r="1617" spans="1:2">
      <c r="A1617" s="194" t="s">
        <v>1894</v>
      </c>
      <c r="B1617" s="197">
        <v>71140000</v>
      </c>
    </row>
    <row r="1618" spans="1:2">
      <c r="A1618" s="195" t="s">
        <v>2237</v>
      </c>
      <c r="B1618" s="198">
        <v>71140000</v>
      </c>
    </row>
    <row r="1619" spans="1:2">
      <c r="A1619" s="194" t="s">
        <v>1895</v>
      </c>
      <c r="B1619" s="197">
        <v>71120180</v>
      </c>
    </row>
    <row r="1620" spans="1:2">
      <c r="A1620" s="195" t="s">
        <v>2237</v>
      </c>
      <c r="B1620" s="198">
        <v>71120180</v>
      </c>
    </row>
    <row r="1621" spans="1:2">
      <c r="A1621" s="194" t="s">
        <v>1896</v>
      </c>
      <c r="B1621" s="197">
        <v>71139980</v>
      </c>
    </row>
    <row r="1622" spans="1:2">
      <c r="A1622" s="195" t="s">
        <v>2276</v>
      </c>
      <c r="B1622" s="198">
        <v>71139980</v>
      </c>
    </row>
    <row r="1623" spans="1:2">
      <c r="A1623" s="194" t="s">
        <v>1897</v>
      </c>
      <c r="B1623" s="197">
        <v>71120000</v>
      </c>
    </row>
    <row r="1624" spans="1:2">
      <c r="A1624" s="195" t="s">
        <v>2276</v>
      </c>
      <c r="B1624" s="198">
        <v>71120000</v>
      </c>
    </row>
    <row r="1625" spans="1:2">
      <c r="A1625" s="195" t="s">
        <v>2277</v>
      </c>
      <c r="B1625" s="199"/>
    </row>
    <row r="1626" spans="1:2">
      <c r="A1626" s="194" t="s">
        <v>1898</v>
      </c>
      <c r="B1626" s="197">
        <v>71120000</v>
      </c>
    </row>
    <row r="1627" spans="1:2">
      <c r="A1627" s="195" t="s">
        <v>2277</v>
      </c>
      <c r="B1627" s="198">
        <v>71120000</v>
      </c>
    </row>
    <row r="1628" spans="1:2">
      <c r="A1628" s="194" t="s">
        <v>1899</v>
      </c>
      <c r="B1628" s="197">
        <v>71120000</v>
      </c>
    </row>
    <row r="1629" spans="1:2">
      <c r="A1629" s="195" t="s">
        <v>2277</v>
      </c>
      <c r="B1629" s="198">
        <v>71120000</v>
      </c>
    </row>
    <row r="1630" spans="1:2">
      <c r="A1630" s="194" t="s">
        <v>1900</v>
      </c>
      <c r="B1630" s="197">
        <v>71320000</v>
      </c>
    </row>
    <row r="1631" spans="1:2">
      <c r="A1631" s="195" t="s">
        <v>2278</v>
      </c>
      <c r="B1631" s="198">
        <v>71320000</v>
      </c>
    </row>
    <row r="1632" spans="1:2">
      <c r="A1632" s="194" t="s">
        <v>1901</v>
      </c>
      <c r="B1632" s="197">
        <v>71120000</v>
      </c>
    </row>
    <row r="1633" spans="1:2">
      <c r="A1633" s="195" t="s">
        <v>2279</v>
      </c>
      <c r="B1633" s="198">
        <v>71120000</v>
      </c>
    </row>
    <row r="1634" spans="1:2">
      <c r="A1634" s="194" t="s">
        <v>1902</v>
      </c>
      <c r="B1634" s="197">
        <v>71120000</v>
      </c>
    </row>
    <row r="1635" spans="1:2">
      <c r="A1635" s="195" t="s">
        <v>2279</v>
      </c>
      <c r="B1635" s="198">
        <v>71120000</v>
      </c>
    </row>
    <row r="1636" spans="1:2">
      <c r="A1636" s="194" t="s">
        <v>1903</v>
      </c>
      <c r="B1636" s="197">
        <v>71120000</v>
      </c>
    </row>
    <row r="1637" spans="1:2">
      <c r="A1637" s="195" t="s">
        <v>2246</v>
      </c>
      <c r="B1637" s="198">
        <v>71120000</v>
      </c>
    </row>
    <row r="1638" spans="1:2">
      <c r="A1638" s="194" t="s">
        <v>1904</v>
      </c>
      <c r="B1638" s="197">
        <v>71120000</v>
      </c>
    </row>
    <row r="1639" spans="1:2">
      <c r="A1639" s="195" t="s">
        <v>2246</v>
      </c>
      <c r="B1639" s="198">
        <v>71120000</v>
      </c>
    </row>
    <row r="1640" spans="1:2">
      <c r="A1640" s="194" t="s">
        <v>1905</v>
      </c>
      <c r="B1640" s="197">
        <v>71120000</v>
      </c>
    </row>
    <row r="1641" spans="1:2">
      <c r="A1641" s="195" t="s">
        <v>2280</v>
      </c>
      <c r="B1641" s="198">
        <v>71120000</v>
      </c>
    </row>
    <row r="1642" spans="1:2">
      <c r="A1642" s="194" t="s">
        <v>1906</v>
      </c>
      <c r="B1642" s="197">
        <v>71120000</v>
      </c>
    </row>
    <row r="1643" spans="1:2">
      <c r="A1643" s="195" t="s">
        <v>2281</v>
      </c>
      <c r="B1643" s="198">
        <v>71120000</v>
      </c>
    </row>
    <row r="1644" spans="1:2">
      <c r="A1644" s="194" t="s">
        <v>1907</v>
      </c>
      <c r="B1644" s="197">
        <v>71120000</v>
      </c>
    </row>
    <row r="1645" spans="1:2">
      <c r="A1645" s="195" t="s">
        <v>2281</v>
      </c>
      <c r="B1645" s="198">
        <v>71120000</v>
      </c>
    </row>
    <row r="1646" spans="1:2">
      <c r="A1646" s="194" t="s">
        <v>1908</v>
      </c>
      <c r="B1646" s="197">
        <v>71219980</v>
      </c>
    </row>
    <row r="1647" spans="1:2">
      <c r="A1647" s="195" t="s">
        <v>2281</v>
      </c>
      <c r="B1647" s="198">
        <v>71219980</v>
      </c>
    </row>
    <row r="1648" spans="1:2">
      <c r="A1648" s="194" t="s">
        <v>1909</v>
      </c>
      <c r="B1648" s="197">
        <v>71120000</v>
      </c>
    </row>
    <row r="1649" spans="1:2">
      <c r="A1649" s="195" t="s">
        <v>2240</v>
      </c>
      <c r="B1649" s="198">
        <v>71120000</v>
      </c>
    </row>
    <row r="1650" spans="1:2">
      <c r="A1650" s="194" t="s">
        <v>1910</v>
      </c>
      <c r="B1650" s="197">
        <v>39116000</v>
      </c>
    </row>
    <row r="1651" spans="1:2">
      <c r="A1651" s="195" t="s">
        <v>2240</v>
      </c>
      <c r="B1651" s="198">
        <v>39116000</v>
      </c>
    </row>
    <row r="1652" spans="1:2">
      <c r="A1652" s="194" t="s">
        <v>2629</v>
      </c>
      <c r="B1652" s="197">
        <v>71120000</v>
      </c>
    </row>
    <row r="1653" spans="1:2">
      <c r="A1653" s="195" t="s">
        <v>2282</v>
      </c>
      <c r="B1653" s="198">
        <v>71120000</v>
      </c>
    </row>
    <row r="1654" spans="1:2">
      <c r="A1654" s="194" t="s">
        <v>2630</v>
      </c>
      <c r="B1654" s="197">
        <v>17780000</v>
      </c>
    </row>
    <row r="1655" spans="1:2">
      <c r="A1655" s="195" t="s">
        <v>2282</v>
      </c>
      <c r="B1655" s="198">
        <v>17780000</v>
      </c>
    </row>
    <row r="1656" spans="1:2">
      <c r="A1656" s="194" t="s">
        <v>2631</v>
      </c>
      <c r="B1656" s="197">
        <v>47949986</v>
      </c>
    </row>
    <row r="1657" spans="1:2">
      <c r="A1657" s="195" t="s">
        <v>2282</v>
      </c>
      <c r="B1657" s="198">
        <v>47949986</v>
      </c>
    </row>
    <row r="1658" spans="1:2">
      <c r="A1658" s="195" t="s">
        <v>2249</v>
      </c>
      <c r="B1658" s="199"/>
    </row>
    <row r="1659" spans="1:2">
      <c r="A1659" s="194" t="s">
        <v>2632</v>
      </c>
      <c r="B1659" s="197">
        <v>68520000</v>
      </c>
    </row>
    <row r="1660" spans="1:2">
      <c r="A1660" s="195" t="s">
        <v>2249</v>
      </c>
      <c r="B1660" s="198">
        <v>68520000</v>
      </c>
    </row>
    <row r="1661" spans="1:2">
      <c r="A1661" s="194" t="s">
        <v>2633</v>
      </c>
      <c r="B1661" s="197">
        <v>68500000</v>
      </c>
    </row>
    <row r="1662" spans="1:2">
      <c r="A1662" s="195" t="s">
        <v>2242</v>
      </c>
      <c r="B1662" s="198">
        <v>68500000</v>
      </c>
    </row>
    <row r="1663" spans="1:2">
      <c r="A1663" s="194" t="s">
        <v>2634</v>
      </c>
      <c r="B1663" s="197">
        <v>68501980</v>
      </c>
    </row>
    <row r="1664" spans="1:2">
      <c r="A1664" s="195" t="s">
        <v>2242</v>
      </c>
      <c r="B1664" s="198">
        <v>68501980</v>
      </c>
    </row>
    <row r="1665" spans="1:2">
      <c r="A1665" s="194" t="s">
        <v>2635</v>
      </c>
      <c r="B1665" s="197">
        <v>68501980</v>
      </c>
    </row>
    <row r="1666" spans="1:2">
      <c r="A1666" s="195" t="s">
        <v>2283</v>
      </c>
      <c r="B1666" s="198">
        <v>68501980</v>
      </c>
    </row>
    <row r="1667" spans="1:2">
      <c r="A1667" s="194" t="s">
        <v>2636</v>
      </c>
      <c r="B1667" s="197">
        <v>69039980</v>
      </c>
    </row>
    <row r="1668" spans="1:2">
      <c r="A1668" s="195" t="s">
        <v>2283</v>
      </c>
      <c r="B1668" s="198">
        <v>69039980</v>
      </c>
    </row>
    <row r="1669" spans="1:2">
      <c r="A1669" s="194" t="s">
        <v>2637</v>
      </c>
      <c r="B1669" s="197">
        <v>68759980</v>
      </c>
    </row>
    <row r="1670" spans="1:2">
      <c r="A1670" s="195" t="s">
        <v>2256</v>
      </c>
      <c r="B1670" s="198">
        <v>68759980</v>
      </c>
    </row>
    <row r="1671" spans="1:2">
      <c r="A1671" s="194" t="s">
        <v>2638</v>
      </c>
      <c r="B1671" s="197">
        <v>69000000</v>
      </c>
    </row>
    <row r="1672" spans="1:2">
      <c r="A1672" s="195" t="s">
        <v>2258</v>
      </c>
      <c r="B1672" s="198">
        <v>69000000</v>
      </c>
    </row>
    <row r="1673" spans="1:2">
      <c r="A1673" s="194" t="s">
        <v>2639</v>
      </c>
      <c r="B1673" s="197">
        <v>69600000</v>
      </c>
    </row>
    <row r="1674" spans="1:2">
      <c r="A1674" s="195" t="s">
        <v>2284</v>
      </c>
      <c r="B1674" s="198">
        <v>69600000</v>
      </c>
    </row>
    <row r="1675" spans="1:2">
      <c r="A1675" s="194" t="s">
        <v>2640</v>
      </c>
      <c r="B1675" s="197">
        <v>65568981</v>
      </c>
    </row>
    <row r="1676" spans="1:2">
      <c r="A1676" s="195" t="s">
        <v>2236</v>
      </c>
      <c r="B1676" s="198">
        <v>65568981</v>
      </c>
    </row>
    <row r="1677" spans="1:2">
      <c r="A1677" s="193" t="s">
        <v>1171</v>
      </c>
      <c r="B1677" s="196">
        <v>53379990</v>
      </c>
    </row>
    <row r="1678" spans="1:2">
      <c r="A1678" s="194" t="s">
        <v>1172</v>
      </c>
      <c r="B1678" s="197">
        <v>17804995</v>
      </c>
    </row>
    <row r="1679" spans="1:2">
      <c r="A1679" s="195" t="s">
        <v>2264</v>
      </c>
      <c r="B1679" s="198">
        <v>17804995</v>
      </c>
    </row>
    <row r="1680" spans="1:2">
      <c r="A1680" s="195" t="s">
        <v>2265</v>
      </c>
      <c r="B1680" s="199"/>
    </row>
    <row r="1681" spans="1:2">
      <c r="A1681" s="194" t="s">
        <v>1173</v>
      </c>
      <c r="B1681" s="197">
        <v>17785000</v>
      </c>
    </row>
    <row r="1682" spans="1:2">
      <c r="A1682" s="195" t="s">
        <v>2271</v>
      </c>
      <c r="B1682" s="198">
        <v>17785000</v>
      </c>
    </row>
    <row r="1683" spans="1:2">
      <c r="A1683" s="194" t="s">
        <v>1911</v>
      </c>
      <c r="B1683" s="197">
        <v>17789995</v>
      </c>
    </row>
    <row r="1684" spans="1:2">
      <c r="A1684" s="195" t="s">
        <v>2279</v>
      </c>
      <c r="B1684" s="198">
        <v>17789995</v>
      </c>
    </row>
    <row r="1685" spans="1:2">
      <c r="A1685" s="193" t="s">
        <v>1174</v>
      </c>
      <c r="B1685" s="196">
        <v>56466001</v>
      </c>
    </row>
    <row r="1686" spans="1:2">
      <c r="A1686" s="194" t="s">
        <v>1175</v>
      </c>
      <c r="B1686" s="200"/>
    </row>
    <row r="1687" spans="1:2">
      <c r="A1687" s="195" t="s">
        <v>2326</v>
      </c>
      <c r="B1687" s="199"/>
    </row>
    <row r="1688" spans="1:2">
      <c r="A1688" s="194" t="s">
        <v>1176</v>
      </c>
      <c r="B1688" s="197">
        <v>6958000</v>
      </c>
    </row>
    <row r="1689" spans="1:2">
      <c r="A1689" s="195" t="s">
        <v>2326</v>
      </c>
      <c r="B1689" s="198">
        <v>6958000</v>
      </c>
    </row>
    <row r="1690" spans="1:2">
      <c r="A1690" s="194" t="s">
        <v>1177</v>
      </c>
      <c r="B1690" s="197">
        <v>5500001</v>
      </c>
    </row>
    <row r="1691" spans="1:2">
      <c r="A1691" s="195" t="s">
        <v>2262</v>
      </c>
      <c r="B1691" s="198">
        <v>5500001</v>
      </c>
    </row>
    <row r="1692" spans="1:2">
      <c r="A1692" s="194" t="s">
        <v>1178</v>
      </c>
      <c r="B1692" s="197">
        <v>5501000</v>
      </c>
    </row>
    <row r="1693" spans="1:2">
      <c r="A1693" s="195" t="s">
        <v>2262</v>
      </c>
      <c r="B1693" s="198">
        <v>5501000</v>
      </c>
    </row>
    <row r="1694" spans="1:2">
      <c r="A1694" s="194" t="s">
        <v>1179</v>
      </c>
      <c r="B1694" s="197">
        <v>5501000</v>
      </c>
    </row>
    <row r="1695" spans="1:2">
      <c r="A1695" s="195" t="s">
        <v>2262</v>
      </c>
      <c r="B1695" s="198">
        <v>5501000</v>
      </c>
    </row>
    <row r="1696" spans="1:2">
      <c r="A1696" s="194" t="s">
        <v>1180</v>
      </c>
      <c r="B1696" s="197">
        <v>5501000</v>
      </c>
    </row>
    <row r="1697" spans="1:2">
      <c r="A1697" s="195" t="s">
        <v>2262</v>
      </c>
      <c r="B1697" s="198">
        <v>5501000</v>
      </c>
    </row>
    <row r="1698" spans="1:2">
      <c r="A1698" s="194" t="s">
        <v>1181</v>
      </c>
      <c r="B1698" s="197">
        <v>5501000</v>
      </c>
    </row>
    <row r="1699" spans="1:2">
      <c r="A1699" s="195" t="s">
        <v>2263</v>
      </c>
      <c r="B1699" s="198">
        <v>5501000</v>
      </c>
    </row>
    <row r="1700" spans="1:2">
      <c r="A1700" s="194" t="s">
        <v>1182</v>
      </c>
      <c r="B1700" s="197">
        <v>5501000</v>
      </c>
    </row>
    <row r="1701" spans="1:2">
      <c r="A1701" s="195" t="s">
        <v>2263</v>
      </c>
      <c r="B1701" s="198">
        <v>5501000</v>
      </c>
    </row>
    <row r="1702" spans="1:2">
      <c r="A1702" s="195" t="s">
        <v>2264</v>
      </c>
      <c r="B1702" s="199"/>
    </row>
    <row r="1703" spans="1:2">
      <c r="A1703" s="194" t="s">
        <v>1183</v>
      </c>
      <c r="B1703" s="197">
        <v>5501000</v>
      </c>
    </row>
    <row r="1704" spans="1:2">
      <c r="A1704" s="195" t="s">
        <v>2264</v>
      </c>
      <c r="B1704" s="198">
        <v>5501000</v>
      </c>
    </row>
    <row r="1705" spans="1:2">
      <c r="A1705" s="194" t="s">
        <v>1184</v>
      </c>
      <c r="B1705" s="197">
        <v>5501000</v>
      </c>
    </row>
    <row r="1706" spans="1:2">
      <c r="A1706" s="195" t="s">
        <v>2264</v>
      </c>
      <c r="B1706" s="198">
        <v>5501000</v>
      </c>
    </row>
    <row r="1707" spans="1:2">
      <c r="A1707" s="194" t="s">
        <v>1185</v>
      </c>
      <c r="B1707" s="197">
        <v>5501000</v>
      </c>
    </row>
    <row r="1708" spans="1:2">
      <c r="A1708" s="195" t="s">
        <v>2265</v>
      </c>
      <c r="B1708" s="198">
        <v>5501000</v>
      </c>
    </row>
    <row r="1709" spans="1:2">
      <c r="A1709" s="193" t="s">
        <v>1186</v>
      </c>
      <c r="B1709" s="196">
        <v>224560020</v>
      </c>
    </row>
    <row r="1710" spans="1:2">
      <c r="A1710" s="194" t="s">
        <v>1187</v>
      </c>
      <c r="B1710" s="197">
        <v>44912000</v>
      </c>
    </row>
    <row r="1711" spans="1:2">
      <c r="A1711" s="195" t="s">
        <v>2269</v>
      </c>
      <c r="B1711" s="198">
        <v>44912000</v>
      </c>
    </row>
    <row r="1712" spans="1:2">
      <c r="A1712" s="194" t="s">
        <v>1188</v>
      </c>
      <c r="B1712" s="197">
        <v>44912000</v>
      </c>
    </row>
    <row r="1713" spans="1:2">
      <c r="A1713" s="195" t="s">
        <v>2273</v>
      </c>
      <c r="B1713" s="198">
        <v>44912000</v>
      </c>
    </row>
    <row r="1714" spans="1:2">
      <c r="A1714" s="194" t="s">
        <v>1912</v>
      </c>
      <c r="B1714" s="197">
        <v>44912000</v>
      </c>
    </row>
    <row r="1715" spans="1:2">
      <c r="A1715" s="195" t="s">
        <v>2277</v>
      </c>
      <c r="B1715" s="198">
        <v>44912000</v>
      </c>
    </row>
    <row r="1716" spans="1:2">
      <c r="A1716" s="194" t="s">
        <v>1913</v>
      </c>
      <c r="B1716" s="197">
        <v>89824020</v>
      </c>
    </row>
    <row r="1717" spans="1:2">
      <c r="A1717" s="195" t="s">
        <v>2240</v>
      </c>
      <c r="B1717" s="198">
        <v>89824020</v>
      </c>
    </row>
    <row r="1718" spans="1:2">
      <c r="A1718" s="193" t="s">
        <v>1189</v>
      </c>
      <c r="B1718" s="196">
        <v>416062413</v>
      </c>
    </row>
    <row r="1719" spans="1:2">
      <c r="A1719" s="194" t="s">
        <v>1190</v>
      </c>
      <c r="B1719" s="197">
        <v>416062413</v>
      </c>
    </row>
    <row r="1720" spans="1:2">
      <c r="A1720" s="195" t="s">
        <v>2272</v>
      </c>
      <c r="B1720" s="198">
        <v>416062413</v>
      </c>
    </row>
    <row r="1721" spans="1:2">
      <c r="A1721" s="193" t="s">
        <v>2641</v>
      </c>
      <c r="B1721" s="196">
        <v>17448069.100000001</v>
      </c>
    </row>
    <row r="1722" spans="1:2">
      <c r="A1722" s="194" t="s">
        <v>2642</v>
      </c>
      <c r="B1722" s="197">
        <v>17448069.100000001</v>
      </c>
    </row>
    <row r="1723" spans="1:2">
      <c r="A1723" s="195" t="s">
        <v>2242</v>
      </c>
      <c r="B1723" s="198">
        <v>10930014.699999999</v>
      </c>
    </row>
    <row r="1724" spans="1:2">
      <c r="A1724" s="195" t="s">
        <v>2283</v>
      </c>
      <c r="B1724" s="198">
        <v>6518054.4000000004</v>
      </c>
    </row>
    <row r="1725" spans="1:2">
      <c r="A1725" s="193" t="s">
        <v>2643</v>
      </c>
      <c r="B1725" s="196">
        <v>4491200</v>
      </c>
    </row>
    <row r="1726" spans="1:2">
      <c r="A1726" s="194" t="s">
        <v>2644</v>
      </c>
      <c r="B1726" s="197">
        <v>4491200</v>
      </c>
    </row>
    <row r="1727" spans="1:2">
      <c r="A1727" s="195" t="s">
        <v>2282</v>
      </c>
      <c r="B1727" s="198">
        <v>4491200</v>
      </c>
    </row>
    <row r="1728" spans="1:2" ht="22.5">
      <c r="A1728" s="193" t="s">
        <v>1191</v>
      </c>
      <c r="B1728" s="196">
        <v>40420800</v>
      </c>
    </row>
    <row r="1729" spans="1:2">
      <c r="A1729" s="194" t="s">
        <v>1192</v>
      </c>
      <c r="B1729" s="197">
        <v>40420800</v>
      </c>
    </row>
    <row r="1730" spans="1:2">
      <c r="A1730" s="195" t="s">
        <v>2266</v>
      </c>
      <c r="B1730" s="198">
        <v>40420800</v>
      </c>
    </row>
    <row r="1731" spans="1:2">
      <c r="A1731" s="193" t="s">
        <v>1193</v>
      </c>
      <c r="B1731" s="196">
        <v>1090031378.6500001</v>
      </c>
    </row>
    <row r="1732" spans="1:2">
      <c r="A1732" s="194" t="s">
        <v>1194</v>
      </c>
      <c r="B1732" s="197">
        <v>1090031378.6500001</v>
      </c>
    </row>
    <row r="1733" spans="1:2">
      <c r="A1733" s="195" t="s">
        <v>2251</v>
      </c>
      <c r="B1733" s="198">
        <v>1090031378.6500001</v>
      </c>
    </row>
    <row r="1734" spans="1:2">
      <c r="A1734" s="195" t="s">
        <v>2273</v>
      </c>
      <c r="B1734" s="199"/>
    </row>
    <row r="1735" spans="1:2">
      <c r="A1735" s="195" t="s">
        <v>2237</v>
      </c>
      <c r="B1735" s="199"/>
    </row>
    <row r="1736" spans="1:2">
      <c r="A1736" s="195" t="s">
        <v>2280</v>
      </c>
      <c r="B1736" s="199"/>
    </row>
    <row r="1737" spans="1:2">
      <c r="A1737" s="193" t="s">
        <v>1195</v>
      </c>
      <c r="B1737" s="196">
        <v>269472024</v>
      </c>
    </row>
    <row r="1738" spans="1:2">
      <c r="A1738" s="194" t="s">
        <v>1196</v>
      </c>
      <c r="B1738" s="197">
        <v>134736000</v>
      </c>
    </row>
    <row r="1739" spans="1:2">
      <c r="A1739" s="195" t="s">
        <v>2264</v>
      </c>
      <c r="B1739" s="198">
        <v>134736000</v>
      </c>
    </row>
    <row r="1740" spans="1:2">
      <c r="A1740" s="194" t="s">
        <v>2645</v>
      </c>
      <c r="B1740" s="197">
        <v>53894424</v>
      </c>
    </row>
    <row r="1741" spans="1:2">
      <c r="A1741" s="195" t="s">
        <v>2258</v>
      </c>
      <c r="B1741" s="198">
        <v>53894424</v>
      </c>
    </row>
    <row r="1742" spans="1:2">
      <c r="A1742" s="194" t="s">
        <v>2646</v>
      </c>
      <c r="B1742" s="197">
        <v>80841600</v>
      </c>
    </row>
    <row r="1743" spans="1:2">
      <c r="A1743" s="195" t="s">
        <v>2258</v>
      </c>
      <c r="B1743" s="198">
        <v>80841600</v>
      </c>
    </row>
    <row r="1744" spans="1:2" ht="22.5">
      <c r="A1744" s="193" t="s">
        <v>1197</v>
      </c>
      <c r="B1744" s="196">
        <v>26947200</v>
      </c>
    </row>
    <row r="1745" spans="1:2">
      <c r="A1745" s="194" t="s">
        <v>1198</v>
      </c>
      <c r="B1745" s="197">
        <v>8982400</v>
      </c>
    </row>
    <row r="1746" spans="1:2">
      <c r="A1746" s="195" t="s">
        <v>2262</v>
      </c>
      <c r="B1746" s="198">
        <v>8982400</v>
      </c>
    </row>
    <row r="1747" spans="1:2">
      <c r="A1747" s="194" t="s">
        <v>1199</v>
      </c>
      <c r="B1747" s="197">
        <v>8982400</v>
      </c>
    </row>
    <row r="1748" spans="1:2">
      <c r="A1748" s="195" t="s">
        <v>2270</v>
      </c>
      <c r="B1748" s="198">
        <v>8982400</v>
      </c>
    </row>
    <row r="1749" spans="1:2">
      <c r="A1749" s="194" t="s">
        <v>2647</v>
      </c>
      <c r="B1749" s="197">
        <v>8982400</v>
      </c>
    </row>
    <row r="1750" spans="1:2">
      <c r="A1750" s="195" t="s">
        <v>2258</v>
      </c>
      <c r="B1750" s="198">
        <v>8982400</v>
      </c>
    </row>
    <row r="1751" spans="1:2">
      <c r="A1751" s="193" t="s">
        <v>2648</v>
      </c>
      <c r="B1751" s="196">
        <v>44960000</v>
      </c>
    </row>
    <row r="1752" spans="1:2">
      <c r="A1752" s="194" t="s">
        <v>2649</v>
      </c>
      <c r="B1752" s="197">
        <v>44960000</v>
      </c>
    </row>
    <row r="1753" spans="1:2">
      <c r="A1753" s="195" t="s">
        <v>2258</v>
      </c>
      <c r="B1753" s="198">
        <v>44960000</v>
      </c>
    </row>
    <row r="1754" spans="1:2">
      <c r="A1754" s="193" t="s">
        <v>1200</v>
      </c>
      <c r="B1754" s="196">
        <v>100671646404.38</v>
      </c>
    </row>
    <row r="1755" spans="1:2">
      <c r="A1755" s="194" t="s">
        <v>1201</v>
      </c>
      <c r="B1755" s="200"/>
    </row>
    <row r="1756" spans="1:2">
      <c r="A1756" s="195" t="s">
        <v>2326</v>
      </c>
      <c r="B1756" s="199"/>
    </row>
    <row r="1757" spans="1:2">
      <c r="A1757" s="195" t="s">
        <v>2358</v>
      </c>
      <c r="B1757" s="199"/>
    </row>
    <row r="1758" spans="1:2">
      <c r="A1758" s="194" t="s">
        <v>1202</v>
      </c>
      <c r="B1758" s="200"/>
    </row>
    <row r="1759" spans="1:2">
      <c r="A1759" s="195" t="s">
        <v>2326</v>
      </c>
      <c r="B1759" s="199"/>
    </row>
    <row r="1760" spans="1:2">
      <c r="A1760" s="194" t="s">
        <v>1203</v>
      </c>
      <c r="B1760" s="200"/>
    </row>
    <row r="1761" spans="1:2">
      <c r="A1761" s="195" t="s">
        <v>2326</v>
      </c>
      <c r="B1761" s="199"/>
    </row>
    <row r="1762" spans="1:2">
      <c r="A1762" s="194" t="s">
        <v>1204</v>
      </c>
      <c r="B1762" s="200"/>
    </row>
    <row r="1763" spans="1:2">
      <c r="A1763" s="195" t="s">
        <v>2326</v>
      </c>
      <c r="B1763" s="199"/>
    </row>
    <row r="1764" spans="1:2">
      <c r="A1764" s="195" t="s">
        <v>2358</v>
      </c>
      <c r="B1764" s="199"/>
    </row>
    <row r="1765" spans="1:2">
      <c r="A1765" s="195" t="s">
        <v>2262</v>
      </c>
      <c r="B1765" s="199"/>
    </row>
    <row r="1766" spans="1:2">
      <c r="A1766" s="194" t="s">
        <v>1205</v>
      </c>
      <c r="B1766" s="200"/>
    </row>
    <row r="1767" spans="1:2">
      <c r="A1767" s="195" t="s">
        <v>2326</v>
      </c>
      <c r="B1767" s="199"/>
    </row>
    <row r="1768" spans="1:2">
      <c r="A1768" s="195" t="s">
        <v>2358</v>
      </c>
      <c r="B1768" s="199"/>
    </row>
    <row r="1769" spans="1:2">
      <c r="A1769" s="194" t="s">
        <v>1206</v>
      </c>
      <c r="B1769" s="200"/>
    </row>
    <row r="1770" spans="1:2">
      <c r="A1770" s="195" t="s">
        <v>2326</v>
      </c>
      <c r="B1770" s="199"/>
    </row>
    <row r="1771" spans="1:2">
      <c r="A1771" s="195" t="s">
        <v>2264</v>
      </c>
      <c r="B1771" s="199"/>
    </row>
    <row r="1772" spans="1:2">
      <c r="A1772" s="194" t="s">
        <v>1207</v>
      </c>
      <c r="B1772" s="200"/>
    </row>
    <row r="1773" spans="1:2">
      <c r="A1773" s="195" t="s">
        <v>2326</v>
      </c>
      <c r="B1773" s="199"/>
    </row>
    <row r="1774" spans="1:2">
      <c r="A1774" s="195" t="s">
        <v>2262</v>
      </c>
      <c r="B1774" s="199"/>
    </row>
    <row r="1775" spans="1:2">
      <c r="A1775" s="194" t="s">
        <v>1208</v>
      </c>
      <c r="B1775" s="197">
        <v>2133600000</v>
      </c>
    </row>
    <row r="1776" spans="1:2">
      <c r="A1776" s="195" t="s">
        <v>2358</v>
      </c>
      <c r="B1776" s="198">
        <v>2133600000</v>
      </c>
    </row>
    <row r="1777" spans="1:2">
      <c r="A1777" s="195" t="s">
        <v>2264</v>
      </c>
      <c r="B1777" s="199"/>
    </row>
    <row r="1778" spans="1:2">
      <c r="A1778" s="195" t="s">
        <v>2265</v>
      </c>
      <c r="B1778" s="199"/>
    </row>
    <row r="1779" spans="1:2">
      <c r="A1779" s="194" t="s">
        <v>1209</v>
      </c>
      <c r="B1779" s="197">
        <v>2133600000</v>
      </c>
    </row>
    <row r="1780" spans="1:2">
      <c r="A1780" s="195" t="s">
        <v>2358</v>
      </c>
      <c r="B1780" s="198">
        <v>41260268</v>
      </c>
    </row>
    <row r="1781" spans="1:2">
      <c r="A1781" s="195" t="s">
        <v>2262</v>
      </c>
      <c r="B1781" s="198">
        <v>2092339732</v>
      </c>
    </row>
    <row r="1782" spans="1:2">
      <c r="A1782" s="195" t="s">
        <v>2264</v>
      </c>
      <c r="B1782" s="199"/>
    </row>
    <row r="1783" spans="1:2">
      <c r="A1783" s="195" t="s">
        <v>2265</v>
      </c>
      <c r="B1783" s="199"/>
    </row>
    <row r="1784" spans="1:2">
      <c r="A1784" s="194" t="s">
        <v>1210</v>
      </c>
      <c r="B1784" s="197">
        <v>106680000</v>
      </c>
    </row>
    <row r="1785" spans="1:2">
      <c r="A1785" s="195" t="s">
        <v>2262</v>
      </c>
      <c r="B1785" s="198">
        <v>84415884</v>
      </c>
    </row>
    <row r="1786" spans="1:2">
      <c r="A1786" s="195" t="s">
        <v>2263</v>
      </c>
      <c r="B1786" s="198">
        <v>22264116</v>
      </c>
    </row>
    <row r="1787" spans="1:2">
      <c r="A1787" s="194" t="s">
        <v>1211</v>
      </c>
      <c r="B1787" s="197">
        <v>2169160000</v>
      </c>
    </row>
    <row r="1788" spans="1:2">
      <c r="A1788" s="195" t="s">
        <v>2262</v>
      </c>
      <c r="B1788" s="198">
        <v>2169160000</v>
      </c>
    </row>
    <row r="1789" spans="1:2">
      <c r="A1789" s="195" t="s">
        <v>2265</v>
      </c>
      <c r="B1789" s="199"/>
    </row>
    <row r="1790" spans="1:2">
      <c r="A1790" s="194" t="s">
        <v>1212</v>
      </c>
      <c r="B1790" s="197">
        <v>2169160000</v>
      </c>
    </row>
    <row r="1791" spans="1:2">
      <c r="A1791" s="195" t="s">
        <v>2263</v>
      </c>
      <c r="B1791" s="198">
        <v>2169160000</v>
      </c>
    </row>
    <row r="1792" spans="1:2">
      <c r="A1792" s="195" t="s">
        <v>2266</v>
      </c>
      <c r="B1792" s="199"/>
    </row>
    <row r="1793" spans="1:2">
      <c r="A1793" s="194" t="s">
        <v>1213</v>
      </c>
      <c r="B1793" s="197">
        <v>2169160000</v>
      </c>
    </row>
    <row r="1794" spans="1:2">
      <c r="A1794" s="195" t="s">
        <v>2263</v>
      </c>
      <c r="B1794" s="198">
        <v>2169160000</v>
      </c>
    </row>
    <row r="1795" spans="1:2">
      <c r="A1795" s="195" t="s">
        <v>2265</v>
      </c>
      <c r="B1795" s="199"/>
    </row>
    <row r="1796" spans="1:2">
      <c r="A1796" s="195" t="s">
        <v>2267</v>
      </c>
      <c r="B1796" s="199"/>
    </row>
    <row r="1797" spans="1:2">
      <c r="A1797" s="194" t="s">
        <v>1214</v>
      </c>
      <c r="B1797" s="197">
        <v>2169160000</v>
      </c>
    </row>
    <row r="1798" spans="1:2">
      <c r="A1798" s="195" t="s">
        <v>2263</v>
      </c>
      <c r="B1798" s="198">
        <v>2142088172</v>
      </c>
    </row>
    <row r="1799" spans="1:2">
      <c r="A1799" s="195" t="s">
        <v>2264</v>
      </c>
      <c r="B1799" s="198">
        <v>27071828</v>
      </c>
    </row>
    <row r="1800" spans="1:2">
      <c r="A1800" s="195" t="s">
        <v>2265</v>
      </c>
      <c r="B1800" s="199"/>
    </row>
    <row r="1801" spans="1:2">
      <c r="A1801" s="195" t="s">
        <v>2267</v>
      </c>
      <c r="B1801" s="199"/>
    </row>
    <row r="1802" spans="1:2">
      <c r="A1802" s="194" t="s">
        <v>1215</v>
      </c>
      <c r="B1802" s="197">
        <v>2171600061</v>
      </c>
    </row>
    <row r="1803" spans="1:2">
      <c r="A1803" s="195" t="s">
        <v>2264</v>
      </c>
      <c r="B1803" s="198">
        <v>2171600061</v>
      </c>
    </row>
    <row r="1804" spans="1:2">
      <c r="A1804" s="195" t="s">
        <v>2265</v>
      </c>
      <c r="B1804" s="199"/>
    </row>
    <row r="1805" spans="1:2">
      <c r="A1805" s="195" t="s">
        <v>2267</v>
      </c>
      <c r="B1805" s="199"/>
    </row>
    <row r="1806" spans="1:2">
      <c r="A1806" s="194" t="s">
        <v>1216</v>
      </c>
      <c r="B1806" s="197">
        <v>2169160000</v>
      </c>
    </row>
    <row r="1807" spans="1:2">
      <c r="A1807" s="195" t="s">
        <v>2264</v>
      </c>
      <c r="B1807" s="198">
        <v>2145036096</v>
      </c>
    </row>
    <row r="1808" spans="1:2">
      <c r="A1808" s="195" t="s">
        <v>2265</v>
      </c>
      <c r="B1808" s="198">
        <v>24123904</v>
      </c>
    </row>
    <row r="1809" spans="1:2">
      <c r="A1809" s="195" t="s">
        <v>2267</v>
      </c>
      <c r="B1809" s="199"/>
    </row>
    <row r="1810" spans="1:2">
      <c r="A1810" s="194" t="s">
        <v>1217</v>
      </c>
      <c r="B1810" s="197">
        <v>2169160000</v>
      </c>
    </row>
    <row r="1811" spans="1:2">
      <c r="A1811" s="195" t="s">
        <v>2265</v>
      </c>
      <c r="B1811" s="198">
        <v>2144463580</v>
      </c>
    </row>
    <row r="1812" spans="1:2">
      <c r="A1812" s="195" t="s">
        <v>2266</v>
      </c>
      <c r="B1812" s="198">
        <v>24696420</v>
      </c>
    </row>
    <row r="1813" spans="1:2">
      <c r="A1813" s="195" t="s">
        <v>2268</v>
      </c>
      <c r="B1813" s="199"/>
    </row>
    <row r="1814" spans="1:2">
      <c r="A1814" s="194" t="s">
        <v>1218</v>
      </c>
      <c r="B1814" s="197">
        <v>2169160000</v>
      </c>
    </row>
    <row r="1815" spans="1:2">
      <c r="A1815" s="195" t="s">
        <v>2266</v>
      </c>
      <c r="B1815" s="198">
        <v>2169160000</v>
      </c>
    </row>
    <row r="1816" spans="1:2">
      <c r="A1816" s="195" t="s">
        <v>2269</v>
      </c>
      <c r="B1816" s="199"/>
    </row>
    <row r="1817" spans="1:2">
      <c r="A1817" s="195" t="s">
        <v>2271</v>
      </c>
      <c r="B1817" s="199"/>
    </row>
    <row r="1818" spans="1:2">
      <c r="A1818" s="194" t="s">
        <v>1219</v>
      </c>
      <c r="B1818" s="197">
        <v>2169160000</v>
      </c>
    </row>
    <row r="1819" spans="1:2">
      <c r="A1819" s="195" t="s">
        <v>2266</v>
      </c>
      <c r="B1819" s="198">
        <v>2155853448</v>
      </c>
    </row>
    <row r="1820" spans="1:2">
      <c r="A1820" s="195" t="s">
        <v>2268</v>
      </c>
      <c r="B1820" s="198">
        <v>13306552</v>
      </c>
    </row>
    <row r="1821" spans="1:2">
      <c r="A1821" s="195" t="s">
        <v>2269</v>
      </c>
      <c r="B1821" s="199"/>
    </row>
    <row r="1822" spans="1:2">
      <c r="A1822" s="194" t="s">
        <v>1220</v>
      </c>
      <c r="B1822" s="197">
        <v>2169160000</v>
      </c>
    </row>
    <row r="1823" spans="1:2">
      <c r="A1823" s="195" t="s">
        <v>2268</v>
      </c>
      <c r="B1823" s="198">
        <v>2169160000</v>
      </c>
    </row>
    <row r="1824" spans="1:2">
      <c r="A1824" s="195" t="s">
        <v>2261</v>
      </c>
      <c r="B1824" s="199"/>
    </row>
    <row r="1825" spans="1:2">
      <c r="A1825" s="195" t="s">
        <v>2271</v>
      </c>
      <c r="B1825" s="199"/>
    </row>
    <row r="1826" spans="1:2">
      <c r="A1826" s="194" t="s">
        <v>1221</v>
      </c>
      <c r="B1826" s="197">
        <v>2133600000</v>
      </c>
    </row>
    <row r="1827" spans="1:2">
      <c r="A1827" s="195" t="s">
        <v>2268</v>
      </c>
      <c r="B1827" s="198">
        <v>2063127192</v>
      </c>
    </row>
    <row r="1828" spans="1:2">
      <c r="A1828" s="195" t="s">
        <v>2269</v>
      </c>
      <c r="B1828" s="198">
        <v>70472808</v>
      </c>
    </row>
    <row r="1829" spans="1:2">
      <c r="A1829" s="195" t="s">
        <v>2261</v>
      </c>
      <c r="B1829" s="199"/>
    </row>
    <row r="1830" spans="1:2">
      <c r="A1830" s="195" t="s">
        <v>2272</v>
      </c>
      <c r="B1830" s="199"/>
    </row>
    <row r="1831" spans="1:2">
      <c r="A1831" s="195" t="s">
        <v>2273</v>
      </c>
      <c r="B1831" s="199"/>
    </row>
    <row r="1832" spans="1:2">
      <c r="A1832" s="194" t="s">
        <v>1222</v>
      </c>
      <c r="B1832" s="197">
        <v>2133600000</v>
      </c>
    </row>
    <row r="1833" spans="1:2">
      <c r="A1833" s="195" t="s">
        <v>2269</v>
      </c>
      <c r="B1833" s="198">
        <v>2094654688</v>
      </c>
    </row>
    <row r="1834" spans="1:2">
      <c r="A1834" s="195" t="s">
        <v>2270</v>
      </c>
      <c r="B1834" s="198">
        <v>38945312</v>
      </c>
    </row>
    <row r="1835" spans="1:2">
      <c r="A1835" s="195" t="s">
        <v>2271</v>
      </c>
      <c r="B1835" s="199"/>
    </row>
    <row r="1836" spans="1:2">
      <c r="A1836" s="195" t="s">
        <v>2273</v>
      </c>
      <c r="B1836" s="199"/>
    </row>
    <row r="1837" spans="1:2">
      <c r="A1837" s="194" t="s">
        <v>1223</v>
      </c>
      <c r="B1837" s="197">
        <v>2133600000</v>
      </c>
    </row>
    <row r="1838" spans="1:2">
      <c r="A1838" s="195" t="s">
        <v>2270</v>
      </c>
      <c r="B1838" s="198">
        <v>2133600000</v>
      </c>
    </row>
    <row r="1839" spans="1:2">
      <c r="A1839" s="195" t="s">
        <v>2272</v>
      </c>
      <c r="B1839" s="199"/>
    </row>
    <row r="1840" spans="1:2">
      <c r="A1840" s="195" t="s">
        <v>2273</v>
      </c>
      <c r="B1840" s="199"/>
    </row>
    <row r="1841" spans="1:2">
      <c r="A1841" s="195" t="s">
        <v>2237</v>
      </c>
      <c r="B1841" s="199"/>
    </row>
    <row r="1842" spans="1:2">
      <c r="A1842" s="194" t="s">
        <v>1224</v>
      </c>
      <c r="B1842" s="197">
        <v>2169160000</v>
      </c>
    </row>
    <row r="1843" spans="1:2">
      <c r="A1843" s="195" t="s">
        <v>2270</v>
      </c>
      <c r="B1843" s="198">
        <v>2141440980</v>
      </c>
    </row>
    <row r="1844" spans="1:2">
      <c r="A1844" s="195" t="s">
        <v>2261</v>
      </c>
      <c r="B1844" s="198">
        <v>27719020</v>
      </c>
    </row>
    <row r="1845" spans="1:2">
      <c r="A1845" s="195" t="s">
        <v>2272</v>
      </c>
      <c r="B1845" s="199"/>
    </row>
    <row r="1846" spans="1:2">
      <c r="A1846" s="195" t="s">
        <v>2237</v>
      </c>
      <c r="B1846" s="199"/>
    </row>
    <row r="1847" spans="1:2">
      <c r="A1847" s="194" t="s">
        <v>1225</v>
      </c>
      <c r="B1847" s="197">
        <v>2169160000</v>
      </c>
    </row>
    <row r="1848" spans="1:2">
      <c r="A1848" s="195" t="s">
        <v>2261</v>
      </c>
      <c r="B1848" s="198">
        <v>2090131456</v>
      </c>
    </row>
    <row r="1849" spans="1:2">
      <c r="A1849" s="195" t="s">
        <v>2271</v>
      </c>
      <c r="B1849" s="198">
        <v>79028544</v>
      </c>
    </row>
    <row r="1850" spans="1:2">
      <c r="A1850" s="195" t="s">
        <v>2251</v>
      </c>
      <c r="B1850" s="199"/>
    </row>
    <row r="1851" spans="1:2">
      <c r="A1851" s="195" t="s">
        <v>2237</v>
      </c>
      <c r="B1851" s="199"/>
    </row>
    <row r="1852" spans="1:2">
      <c r="A1852" s="195" t="s">
        <v>2276</v>
      </c>
      <c r="B1852" s="199"/>
    </row>
    <row r="1853" spans="1:2">
      <c r="A1853" s="194" t="s">
        <v>1226</v>
      </c>
      <c r="B1853" s="197">
        <v>2133600000</v>
      </c>
    </row>
    <row r="1854" spans="1:2">
      <c r="A1854" s="195" t="s">
        <v>2271</v>
      </c>
      <c r="B1854" s="198">
        <v>2133600000</v>
      </c>
    </row>
    <row r="1855" spans="1:2">
      <c r="A1855" s="195" t="s">
        <v>2251</v>
      </c>
      <c r="B1855" s="199"/>
    </row>
    <row r="1856" spans="1:2">
      <c r="A1856" s="195" t="s">
        <v>2276</v>
      </c>
      <c r="B1856" s="199"/>
    </row>
    <row r="1857" spans="1:2">
      <c r="A1857" s="195" t="s">
        <v>2279</v>
      </c>
      <c r="B1857" s="199"/>
    </row>
    <row r="1858" spans="1:2">
      <c r="A1858" s="194" t="s">
        <v>1227</v>
      </c>
      <c r="B1858" s="197">
        <v>2169160000</v>
      </c>
    </row>
    <row r="1859" spans="1:2">
      <c r="A1859" s="195" t="s">
        <v>2271</v>
      </c>
      <c r="B1859" s="198">
        <v>2096169544</v>
      </c>
    </row>
    <row r="1860" spans="1:2">
      <c r="A1860" s="195" t="s">
        <v>2272</v>
      </c>
      <c r="B1860" s="198">
        <v>72990456</v>
      </c>
    </row>
    <row r="1861" spans="1:2">
      <c r="A1861" s="195" t="s">
        <v>2273</v>
      </c>
      <c r="B1861" s="199"/>
    </row>
    <row r="1862" spans="1:2">
      <c r="A1862" s="195" t="s">
        <v>2279</v>
      </c>
      <c r="B1862" s="199"/>
    </row>
    <row r="1863" spans="1:2">
      <c r="A1863" s="195" t="s">
        <v>2280</v>
      </c>
      <c r="B1863" s="199"/>
    </row>
    <row r="1864" spans="1:2">
      <c r="A1864" s="194" t="s">
        <v>1228</v>
      </c>
      <c r="B1864" s="197">
        <v>2169160000</v>
      </c>
    </row>
    <row r="1865" spans="1:2">
      <c r="A1865" s="195" t="s">
        <v>2272</v>
      </c>
      <c r="B1865" s="198">
        <v>2169160000</v>
      </c>
    </row>
    <row r="1866" spans="1:2">
      <c r="A1866" s="195" t="s">
        <v>2274</v>
      </c>
      <c r="B1866" s="199"/>
    </row>
    <row r="1867" spans="1:2">
      <c r="A1867" s="195" t="s">
        <v>2280</v>
      </c>
      <c r="B1867" s="199"/>
    </row>
    <row r="1868" spans="1:2">
      <c r="A1868" s="194" t="s">
        <v>1229</v>
      </c>
      <c r="B1868" s="197">
        <v>2133600000</v>
      </c>
    </row>
    <row r="1869" spans="1:2">
      <c r="A1869" s="195" t="s">
        <v>2272</v>
      </c>
      <c r="B1869" s="198">
        <v>2063244540</v>
      </c>
    </row>
    <row r="1870" spans="1:2">
      <c r="A1870" s="195" t="s">
        <v>2251</v>
      </c>
      <c r="B1870" s="198">
        <v>70355460</v>
      </c>
    </row>
    <row r="1871" spans="1:2">
      <c r="A1871" s="195" t="s">
        <v>2274</v>
      </c>
      <c r="B1871" s="199"/>
    </row>
    <row r="1872" spans="1:2">
      <c r="A1872" s="195" t="s">
        <v>2280</v>
      </c>
      <c r="B1872" s="199"/>
    </row>
    <row r="1873" spans="1:2">
      <c r="A1873" s="195" t="s">
        <v>2281</v>
      </c>
      <c r="B1873" s="199"/>
    </row>
    <row r="1874" spans="1:2">
      <c r="A1874" s="194" t="s">
        <v>1230</v>
      </c>
      <c r="B1874" s="197">
        <v>2133600000</v>
      </c>
    </row>
    <row r="1875" spans="1:2">
      <c r="A1875" s="195" t="s">
        <v>2251</v>
      </c>
      <c r="B1875" s="198">
        <v>2133600000</v>
      </c>
    </row>
    <row r="1876" spans="1:2">
      <c r="A1876" s="195" t="s">
        <v>2275</v>
      </c>
      <c r="B1876" s="199"/>
    </row>
    <row r="1877" spans="1:2">
      <c r="A1877" s="195" t="s">
        <v>2281</v>
      </c>
      <c r="B1877" s="199"/>
    </row>
    <row r="1878" spans="1:2">
      <c r="A1878" s="195" t="s">
        <v>2240</v>
      </c>
      <c r="B1878" s="199"/>
    </row>
    <row r="1879" spans="1:2">
      <c r="A1879" s="194" t="s">
        <v>1231</v>
      </c>
      <c r="B1879" s="197">
        <v>995680000</v>
      </c>
    </row>
    <row r="1880" spans="1:2">
      <c r="A1880" s="195" t="s">
        <v>2251</v>
      </c>
      <c r="B1880" s="198">
        <v>995680000</v>
      </c>
    </row>
    <row r="1881" spans="1:2">
      <c r="A1881" s="195" t="s">
        <v>2237</v>
      </c>
      <c r="B1881" s="199"/>
    </row>
    <row r="1882" spans="1:2">
      <c r="A1882" s="195" t="s">
        <v>2240</v>
      </c>
      <c r="B1882" s="199"/>
    </row>
    <row r="1883" spans="1:2">
      <c r="A1883" s="194" t="s">
        <v>1232</v>
      </c>
      <c r="B1883" s="197">
        <v>1137920000</v>
      </c>
    </row>
    <row r="1884" spans="1:2">
      <c r="A1884" s="195" t="s">
        <v>2251</v>
      </c>
      <c r="B1884" s="198">
        <v>1137920000</v>
      </c>
    </row>
    <row r="1885" spans="1:2">
      <c r="A1885" s="195" t="s">
        <v>2237</v>
      </c>
      <c r="B1885" s="199"/>
    </row>
    <row r="1886" spans="1:2">
      <c r="A1886" s="195" t="s">
        <v>2240</v>
      </c>
      <c r="B1886" s="199"/>
    </row>
    <row r="1887" spans="1:2">
      <c r="A1887" s="195" t="s">
        <v>2242</v>
      </c>
      <c r="B1887" s="199"/>
    </row>
    <row r="1888" spans="1:2">
      <c r="A1888" s="194" t="s">
        <v>1233</v>
      </c>
      <c r="B1888" s="197">
        <v>2133600000</v>
      </c>
    </row>
    <row r="1889" spans="1:2">
      <c r="A1889" s="195" t="s">
        <v>2251</v>
      </c>
      <c r="B1889" s="198">
        <v>2117523324</v>
      </c>
    </row>
    <row r="1890" spans="1:2">
      <c r="A1890" s="195" t="s">
        <v>2273</v>
      </c>
      <c r="B1890" s="198">
        <v>16076676</v>
      </c>
    </row>
    <row r="1891" spans="1:2">
      <c r="A1891" s="195" t="s">
        <v>2237</v>
      </c>
      <c r="B1891" s="199"/>
    </row>
    <row r="1892" spans="1:2">
      <c r="A1892" s="195" t="s">
        <v>2240</v>
      </c>
      <c r="B1892" s="199"/>
    </row>
    <row r="1893" spans="1:2">
      <c r="A1893" s="194" t="s">
        <v>1234</v>
      </c>
      <c r="B1893" s="197">
        <v>2169160000</v>
      </c>
    </row>
    <row r="1894" spans="1:2">
      <c r="A1894" s="195" t="s">
        <v>2273</v>
      </c>
      <c r="B1894" s="198">
        <v>2123241372</v>
      </c>
    </row>
    <row r="1895" spans="1:2">
      <c r="A1895" s="195" t="s">
        <v>2274</v>
      </c>
      <c r="B1895" s="198">
        <v>45918628</v>
      </c>
    </row>
    <row r="1896" spans="1:2">
      <c r="A1896" s="195" t="s">
        <v>2276</v>
      </c>
      <c r="B1896" s="199"/>
    </row>
    <row r="1897" spans="1:2">
      <c r="A1897" s="195" t="s">
        <v>2242</v>
      </c>
      <c r="B1897" s="199"/>
    </row>
    <row r="1898" spans="1:2">
      <c r="A1898" s="194" t="s">
        <v>1235</v>
      </c>
      <c r="B1898" s="197">
        <v>2169160000</v>
      </c>
    </row>
    <row r="1899" spans="1:2">
      <c r="A1899" s="195" t="s">
        <v>2274</v>
      </c>
      <c r="B1899" s="198">
        <v>2090693304</v>
      </c>
    </row>
    <row r="1900" spans="1:2">
      <c r="A1900" s="195" t="s">
        <v>2237</v>
      </c>
      <c r="B1900" s="198">
        <v>78466696</v>
      </c>
    </row>
    <row r="1901" spans="1:2">
      <c r="A1901" s="195" t="s">
        <v>2276</v>
      </c>
      <c r="B1901" s="199"/>
    </row>
    <row r="1902" spans="1:2">
      <c r="A1902" s="195" t="s">
        <v>2242</v>
      </c>
      <c r="B1902" s="199"/>
    </row>
    <row r="1903" spans="1:2">
      <c r="A1903" s="194" t="s">
        <v>1914</v>
      </c>
      <c r="B1903" s="197">
        <v>2133600000</v>
      </c>
    </row>
    <row r="1904" spans="1:2">
      <c r="A1904" s="195" t="s">
        <v>2237</v>
      </c>
      <c r="B1904" s="198">
        <v>2133600000</v>
      </c>
    </row>
    <row r="1905" spans="1:2">
      <c r="A1905" s="195" t="s">
        <v>2277</v>
      </c>
      <c r="B1905" s="199"/>
    </row>
    <row r="1906" spans="1:2">
      <c r="A1906" s="195" t="s">
        <v>2242</v>
      </c>
      <c r="B1906" s="199"/>
    </row>
    <row r="1907" spans="1:2">
      <c r="A1907" s="194" t="s">
        <v>1915</v>
      </c>
      <c r="B1907" s="197">
        <v>2133600000</v>
      </c>
    </row>
    <row r="1908" spans="1:2">
      <c r="A1908" s="195" t="s">
        <v>2237</v>
      </c>
      <c r="B1908" s="198">
        <v>2060289504</v>
      </c>
    </row>
    <row r="1909" spans="1:2">
      <c r="A1909" s="195" t="s">
        <v>2276</v>
      </c>
      <c r="B1909" s="198">
        <v>73310496</v>
      </c>
    </row>
    <row r="1910" spans="1:2">
      <c r="A1910" s="195" t="s">
        <v>2278</v>
      </c>
      <c r="B1910" s="199"/>
    </row>
    <row r="1911" spans="1:2">
      <c r="A1911" s="195" t="s">
        <v>2242</v>
      </c>
      <c r="B1911" s="199"/>
    </row>
    <row r="1912" spans="1:2">
      <c r="A1912" s="195" t="s">
        <v>2256</v>
      </c>
      <c r="B1912" s="199"/>
    </row>
    <row r="1913" spans="1:2">
      <c r="A1913" s="194" t="s">
        <v>1916</v>
      </c>
      <c r="B1913" s="197">
        <v>2133600000</v>
      </c>
    </row>
    <row r="1914" spans="1:2">
      <c r="A1914" s="195" t="s">
        <v>2276</v>
      </c>
      <c r="B1914" s="198">
        <v>2133600000</v>
      </c>
    </row>
    <row r="1915" spans="1:2">
      <c r="A1915" s="195" t="s">
        <v>2279</v>
      </c>
      <c r="B1915" s="199"/>
    </row>
    <row r="1916" spans="1:2">
      <c r="A1916" s="195" t="s">
        <v>2242</v>
      </c>
      <c r="B1916" s="199"/>
    </row>
    <row r="1917" spans="1:2">
      <c r="A1917" s="194" t="s">
        <v>1917</v>
      </c>
      <c r="B1917" s="197">
        <v>2133600000</v>
      </c>
    </row>
    <row r="1918" spans="1:2">
      <c r="A1918" s="195" t="s">
        <v>2276</v>
      </c>
      <c r="B1918" s="198">
        <v>2062842712</v>
      </c>
    </row>
    <row r="1919" spans="1:2">
      <c r="A1919" s="195" t="s">
        <v>2277</v>
      </c>
      <c r="B1919" s="198">
        <v>70757288</v>
      </c>
    </row>
    <row r="1920" spans="1:2">
      <c r="A1920" s="195" t="s">
        <v>2279</v>
      </c>
      <c r="B1920" s="199"/>
    </row>
    <row r="1921" spans="1:2">
      <c r="A1921" s="195" t="s">
        <v>2256</v>
      </c>
      <c r="B1921" s="199"/>
    </row>
    <row r="1922" spans="1:2">
      <c r="A1922" s="195" t="s">
        <v>2258</v>
      </c>
      <c r="B1922" s="199"/>
    </row>
    <row r="1923" spans="1:2">
      <c r="A1923" s="194" t="s">
        <v>1918</v>
      </c>
      <c r="B1923" s="197">
        <v>2133600000</v>
      </c>
    </row>
    <row r="1924" spans="1:2">
      <c r="A1924" s="195" t="s">
        <v>2277</v>
      </c>
      <c r="B1924" s="198">
        <v>2133600000</v>
      </c>
    </row>
    <row r="1925" spans="1:2">
      <c r="A1925" s="195" t="s">
        <v>2279</v>
      </c>
      <c r="B1925" s="199"/>
    </row>
    <row r="1926" spans="1:2">
      <c r="A1926" s="195" t="s">
        <v>2258</v>
      </c>
      <c r="B1926" s="199"/>
    </row>
    <row r="1927" spans="1:2">
      <c r="A1927" s="195" t="s">
        <v>2284</v>
      </c>
      <c r="B1927" s="199"/>
    </row>
    <row r="1928" spans="1:2">
      <c r="A1928" s="194" t="s">
        <v>1919</v>
      </c>
      <c r="B1928" s="197">
        <v>2133600000</v>
      </c>
    </row>
    <row r="1929" spans="1:2">
      <c r="A1929" s="195" t="s">
        <v>2277</v>
      </c>
      <c r="B1929" s="198">
        <v>2062302200</v>
      </c>
    </row>
    <row r="1930" spans="1:2">
      <c r="A1930" s="195" t="s">
        <v>2278</v>
      </c>
      <c r="B1930" s="198">
        <v>71297800</v>
      </c>
    </row>
    <row r="1931" spans="1:2">
      <c r="A1931" s="195" t="s">
        <v>2246</v>
      </c>
      <c r="B1931" s="199"/>
    </row>
    <row r="1932" spans="1:2">
      <c r="A1932" s="195" t="s">
        <v>2284</v>
      </c>
      <c r="B1932" s="199"/>
    </row>
    <row r="1933" spans="1:2">
      <c r="A1933" s="195" t="s">
        <v>2236</v>
      </c>
      <c r="B1933" s="199"/>
    </row>
    <row r="1934" spans="1:2">
      <c r="A1934" s="194" t="s">
        <v>1920</v>
      </c>
      <c r="B1934" s="197">
        <v>6400800000</v>
      </c>
    </row>
    <row r="1935" spans="1:2">
      <c r="A1935" s="195" t="s">
        <v>2278</v>
      </c>
      <c r="B1935" s="198">
        <v>4194166872</v>
      </c>
    </row>
    <row r="1936" spans="1:2">
      <c r="A1936" s="195" t="s">
        <v>2279</v>
      </c>
      <c r="B1936" s="198">
        <v>2137042208</v>
      </c>
    </row>
    <row r="1937" spans="1:2">
      <c r="A1937" s="195" t="s">
        <v>2246</v>
      </c>
      <c r="B1937" s="198">
        <v>69590920</v>
      </c>
    </row>
    <row r="1938" spans="1:2">
      <c r="A1938" s="195" t="s">
        <v>2280</v>
      </c>
      <c r="B1938" s="199"/>
    </row>
    <row r="1939" spans="1:2">
      <c r="A1939" s="194" t="s">
        <v>1921</v>
      </c>
      <c r="B1939" s="197">
        <v>2133600000</v>
      </c>
    </row>
    <row r="1940" spans="1:2">
      <c r="A1940" s="195" t="s">
        <v>2246</v>
      </c>
      <c r="B1940" s="198">
        <v>2133600000</v>
      </c>
    </row>
    <row r="1941" spans="1:2">
      <c r="A1941" s="195" t="s">
        <v>2240</v>
      </c>
      <c r="B1941" s="199"/>
    </row>
    <row r="1942" spans="1:2">
      <c r="A1942" s="195" t="s">
        <v>2236</v>
      </c>
      <c r="B1942" s="199"/>
    </row>
    <row r="1943" spans="1:2">
      <c r="A1943" s="194" t="s">
        <v>1922</v>
      </c>
      <c r="B1943" s="197">
        <v>2133600000</v>
      </c>
    </row>
    <row r="1944" spans="1:2">
      <c r="A1944" s="195" t="s">
        <v>2246</v>
      </c>
      <c r="B1944" s="198">
        <v>2073347136</v>
      </c>
    </row>
    <row r="1945" spans="1:2">
      <c r="A1945" s="195" t="s">
        <v>2280</v>
      </c>
      <c r="B1945" s="198">
        <v>60252864</v>
      </c>
    </row>
    <row r="1946" spans="1:2">
      <c r="A1946" s="195" t="s">
        <v>2240</v>
      </c>
      <c r="B1946" s="199"/>
    </row>
    <row r="1947" spans="1:2">
      <c r="A1947" s="195" t="s">
        <v>2236</v>
      </c>
      <c r="B1947" s="199"/>
    </row>
    <row r="1948" spans="1:2">
      <c r="A1948" s="194" t="s">
        <v>1923</v>
      </c>
      <c r="B1948" s="197">
        <v>2133600000</v>
      </c>
    </row>
    <row r="1949" spans="1:2">
      <c r="A1949" s="195" t="s">
        <v>2280</v>
      </c>
      <c r="B1949" s="198">
        <v>2088634380</v>
      </c>
    </row>
    <row r="1950" spans="1:2">
      <c r="A1950" s="195" t="s">
        <v>2281</v>
      </c>
      <c r="B1950" s="198">
        <v>44965620</v>
      </c>
    </row>
    <row r="1951" spans="1:2">
      <c r="A1951" s="195" t="s">
        <v>2282</v>
      </c>
      <c r="B1951" s="199"/>
    </row>
    <row r="1952" spans="1:2">
      <c r="A1952" s="195" t="s">
        <v>2236</v>
      </c>
      <c r="B1952" s="199"/>
    </row>
    <row r="1953" spans="1:2">
      <c r="A1953" s="194" t="s">
        <v>1924</v>
      </c>
      <c r="B1953" s="197">
        <v>2133600000</v>
      </c>
    </row>
    <row r="1954" spans="1:2">
      <c r="A1954" s="195" t="s">
        <v>2281</v>
      </c>
      <c r="B1954" s="198">
        <v>2133600000</v>
      </c>
    </row>
    <row r="1955" spans="1:2">
      <c r="A1955" s="195" t="s">
        <v>2249</v>
      </c>
      <c r="B1955" s="199"/>
    </row>
    <row r="1956" spans="1:2">
      <c r="A1956" s="195" t="s">
        <v>2236</v>
      </c>
      <c r="B1956" s="199"/>
    </row>
    <row r="1957" spans="1:2">
      <c r="A1957" s="194" t="s">
        <v>1925</v>
      </c>
      <c r="B1957" s="197">
        <v>2133600000</v>
      </c>
    </row>
    <row r="1958" spans="1:2">
      <c r="A1958" s="195" t="s">
        <v>2281</v>
      </c>
      <c r="B1958" s="198">
        <v>2116161376</v>
      </c>
    </row>
    <row r="1959" spans="1:2">
      <c r="A1959" s="195" t="s">
        <v>2282</v>
      </c>
      <c r="B1959" s="198">
        <v>17438624</v>
      </c>
    </row>
    <row r="1960" spans="1:2">
      <c r="A1960" s="195" t="s">
        <v>2249</v>
      </c>
      <c r="B1960" s="199"/>
    </row>
    <row r="1961" spans="1:2">
      <c r="A1961" s="195" t="s">
        <v>2236</v>
      </c>
      <c r="B1961" s="199"/>
    </row>
    <row r="1962" spans="1:2">
      <c r="A1962" s="194" t="s">
        <v>2650</v>
      </c>
      <c r="B1962" s="197">
        <v>2133600000</v>
      </c>
    </row>
    <row r="1963" spans="1:2">
      <c r="A1963" s="195" t="s">
        <v>2282</v>
      </c>
      <c r="B1963" s="198">
        <v>2132117148</v>
      </c>
    </row>
    <row r="1964" spans="1:2">
      <c r="A1964" s="195" t="s">
        <v>2249</v>
      </c>
      <c r="B1964" s="198">
        <v>1482852</v>
      </c>
    </row>
    <row r="1965" spans="1:2">
      <c r="A1965" s="195" t="s">
        <v>2236</v>
      </c>
      <c r="B1965" s="199"/>
    </row>
    <row r="1966" spans="1:2">
      <c r="A1966" s="194" t="s">
        <v>2651</v>
      </c>
      <c r="B1966" s="197">
        <v>2191360000</v>
      </c>
    </row>
    <row r="1967" spans="1:2">
      <c r="A1967" s="195" t="s">
        <v>2249</v>
      </c>
      <c r="B1967" s="198">
        <v>2081292095.99</v>
      </c>
    </row>
    <row r="1968" spans="1:2">
      <c r="A1968" s="195" t="s">
        <v>2242</v>
      </c>
      <c r="B1968" s="198">
        <v>110067904.01000001</v>
      </c>
    </row>
    <row r="1969" spans="1:2">
      <c r="A1969" s="195" t="s">
        <v>2283</v>
      </c>
      <c r="B1969" s="199"/>
    </row>
    <row r="1970" spans="1:2">
      <c r="A1970" s="195" t="s">
        <v>2236</v>
      </c>
      <c r="B1970" s="199"/>
    </row>
    <row r="1971" spans="1:2">
      <c r="A1971" s="194" t="s">
        <v>2652</v>
      </c>
      <c r="B1971" s="197">
        <v>2054400000</v>
      </c>
    </row>
    <row r="1972" spans="1:2">
      <c r="A1972" s="195" t="s">
        <v>2242</v>
      </c>
      <c r="B1972" s="198">
        <v>1972196608</v>
      </c>
    </row>
    <row r="1973" spans="1:2">
      <c r="A1973" s="195" t="s">
        <v>2245</v>
      </c>
      <c r="B1973" s="199"/>
    </row>
    <row r="1974" spans="1:2">
      <c r="A1974" s="195" t="s">
        <v>2283</v>
      </c>
      <c r="B1974" s="198">
        <v>82203392</v>
      </c>
    </row>
    <row r="1975" spans="1:2">
      <c r="A1975" s="195" t="s">
        <v>2256</v>
      </c>
      <c r="B1975" s="199"/>
    </row>
    <row r="1976" spans="1:2">
      <c r="A1976" s="195" t="s">
        <v>2236</v>
      </c>
      <c r="B1976" s="199"/>
    </row>
    <row r="1977" spans="1:2">
      <c r="A1977" s="194" t="s">
        <v>2653</v>
      </c>
      <c r="B1977" s="197">
        <v>2054400000</v>
      </c>
    </row>
    <row r="1978" spans="1:2">
      <c r="A1978" s="195" t="s">
        <v>2283</v>
      </c>
      <c r="B1978" s="198">
        <v>1994524512</v>
      </c>
    </row>
    <row r="1979" spans="1:2">
      <c r="A1979" s="195" t="s">
        <v>2258</v>
      </c>
      <c r="B1979" s="198">
        <v>59875488</v>
      </c>
    </row>
    <row r="1980" spans="1:2">
      <c r="A1980" s="195" t="s">
        <v>2236</v>
      </c>
      <c r="B1980" s="199"/>
    </row>
    <row r="1981" spans="1:2">
      <c r="A1981" s="194" t="s">
        <v>2654</v>
      </c>
      <c r="B1981" s="197">
        <v>5204480000</v>
      </c>
    </row>
    <row r="1982" spans="1:2">
      <c r="A1982" s="195" t="s">
        <v>2258</v>
      </c>
      <c r="B1982" s="198">
        <v>4122923999.9900002</v>
      </c>
    </row>
    <row r="1983" spans="1:2">
      <c r="A1983" s="195" t="s">
        <v>2284</v>
      </c>
      <c r="B1983" s="198">
        <v>1081556000.01</v>
      </c>
    </row>
    <row r="1984" spans="1:2">
      <c r="A1984" s="195" t="s">
        <v>2236</v>
      </c>
      <c r="B1984" s="199"/>
    </row>
    <row r="1985" spans="1:2">
      <c r="A1985" s="194" t="s">
        <v>2655</v>
      </c>
      <c r="B1985" s="197">
        <v>1011326343.38</v>
      </c>
    </row>
    <row r="1986" spans="1:2">
      <c r="A1986" s="195" t="s">
        <v>2284</v>
      </c>
      <c r="B1986" s="198">
        <v>1011326343.38</v>
      </c>
    </row>
    <row r="1987" spans="1:2">
      <c r="A1987" s="195" t="s">
        <v>2236</v>
      </c>
      <c r="B1987" s="199"/>
    </row>
    <row r="1988" spans="1:2">
      <c r="A1988" s="193" t="s">
        <v>1236</v>
      </c>
      <c r="B1988" s="196">
        <v>417635210</v>
      </c>
    </row>
    <row r="1989" spans="1:2">
      <c r="A1989" s="194" t="s">
        <v>1237</v>
      </c>
      <c r="B1989" s="197">
        <v>35600000</v>
      </c>
    </row>
    <row r="1990" spans="1:2">
      <c r="A1990" s="195" t="s">
        <v>2263</v>
      </c>
      <c r="B1990" s="198">
        <v>35600000</v>
      </c>
    </row>
    <row r="1991" spans="1:2">
      <c r="A1991" s="194" t="s">
        <v>1238</v>
      </c>
      <c r="B1991" s="197">
        <v>35560000</v>
      </c>
    </row>
    <row r="1992" spans="1:2">
      <c r="A1992" s="195" t="s">
        <v>2270</v>
      </c>
      <c r="B1992" s="198">
        <v>35560000</v>
      </c>
    </row>
    <row r="1993" spans="1:2">
      <c r="A1993" s="195" t="s">
        <v>2261</v>
      </c>
      <c r="B1993" s="199"/>
    </row>
    <row r="1994" spans="1:2">
      <c r="A1994" s="194" t="s">
        <v>1239</v>
      </c>
      <c r="B1994" s="197">
        <v>17945200</v>
      </c>
    </row>
    <row r="1995" spans="1:2">
      <c r="A1995" s="195" t="s">
        <v>2251</v>
      </c>
      <c r="B1995" s="198">
        <v>17945200</v>
      </c>
    </row>
    <row r="1996" spans="1:2">
      <c r="A1996" s="194" t="s">
        <v>1240</v>
      </c>
      <c r="B1996" s="197">
        <v>21336000</v>
      </c>
    </row>
    <row r="1997" spans="1:2">
      <c r="A1997" s="195" t="s">
        <v>2273</v>
      </c>
      <c r="B1997" s="198">
        <v>21336000</v>
      </c>
    </row>
    <row r="1998" spans="1:2">
      <c r="A1998" s="195" t="s">
        <v>2274</v>
      </c>
      <c r="B1998" s="199"/>
    </row>
    <row r="1999" spans="1:2">
      <c r="A1999" s="194" t="s">
        <v>1926</v>
      </c>
      <c r="B1999" s="197">
        <v>17780000</v>
      </c>
    </row>
    <row r="2000" spans="1:2">
      <c r="A2000" s="195" t="s">
        <v>2237</v>
      </c>
      <c r="B2000" s="198">
        <v>17780000</v>
      </c>
    </row>
    <row r="2001" spans="1:2">
      <c r="A2001" s="194" t="s">
        <v>1927</v>
      </c>
      <c r="B2001" s="197">
        <v>35560000</v>
      </c>
    </row>
    <row r="2002" spans="1:2">
      <c r="A2002" s="195" t="s">
        <v>2277</v>
      </c>
      <c r="B2002" s="198">
        <v>35560000</v>
      </c>
    </row>
    <row r="2003" spans="1:2">
      <c r="A2003" s="194" t="s">
        <v>1928</v>
      </c>
      <c r="B2003" s="197">
        <v>35560020</v>
      </c>
    </row>
    <row r="2004" spans="1:2">
      <c r="A2004" s="195" t="s">
        <v>2279</v>
      </c>
      <c r="B2004" s="198">
        <v>35560020</v>
      </c>
    </row>
    <row r="2005" spans="1:2">
      <c r="A2005" s="194" t="s">
        <v>1929</v>
      </c>
      <c r="B2005" s="197">
        <v>17800000</v>
      </c>
    </row>
    <row r="2006" spans="1:2">
      <c r="A2006" s="195" t="s">
        <v>2280</v>
      </c>
      <c r="B2006" s="198">
        <v>17800000</v>
      </c>
    </row>
    <row r="2007" spans="1:2">
      <c r="A2007" s="194" t="s">
        <v>2656</v>
      </c>
      <c r="B2007" s="197">
        <v>35560000</v>
      </c>
    </row>
    <row r="2008" spans="1:2">
      <c r="A2008" s="195" t="s">
        <v>2282</v>
      </c>
      <c r="B2008" s="198">
        <v>35560000</v>
      </c>
    </row>
    <row r="2009" spans="1:2">
      <c r="A2009" s="194" t="s">
        <v>2657</v>
      </c>
      <c r="B2009" s="197">
        <v>20544000</v>
      </c>
    </row>
    <row r="2010" spans="1:2">
      <c r="A2010" s="195" t="s">
        <v>2249</v>
      </c>
      <c r="B2010" s="198">
        <v>20544000</v>
      </c>
    </row>
    <row r="2011" spans="1:2">
      <c r="A2011" s="194" t="s">
        <v>2658</v>
      </c>
      <c r="B2011" s="197">
        <v>24010000</v>
      </c>
    </row>
    <row r="2012" spans="1:2">
      <c r="A2012" s="195" t="s">
        <v>2249</v>
      </c>
      <c r="B2012" s="198">
        <v>24010000</v>
      </c>
    </row>
    <row r="2013" spans="1:2">
      <c r="A2013" s="194" t="s">
        <v>2659</v>
      </c>
      <c r="B2013" s="197">
        <v>34240000</v>
      </c>
    </row>
    <row r="2014" spans="1:2">
      <c r="A2014" s="195" t="s">
        <v>2245</v>
      </c>
      <c r="B2014" s="198">
        <v>34240000</v>
      </c>
    </row>
    <row r="2015" spans="1:2">
      <c r="A2015" s="194" t="s">
        <v>2660</v>
      </c>
      <c r="B2015" s="197">
        <v>34389990</v>
      </c>
    </row>
    <row r="2016" spans="1:2">
      <c r="A2016" s="195" t="s">
        <v>2256</v>
      </c>
      <c r="B2016" s="198">
        <v>34389990</v>
      </c>
    </row>
    <row r="2017" spans="1:2">
      <c r="A2017" s="194" t="s">
        <v>2661</v>
      </c>
      <c r="B2017" s="197">
        <v>51750000</v>
      </c>
    </row>
    <row r="2018" spans="1:2">
      <c r="A2018" s="195" t="s">
        <v>2284</v>
      </c>
      <c r="B2018" s="198">
        <v>51750000</v>
      </c>
    </row>
    <row r="2019" spans="1:2">
      <c r="A2019" s="193" t="s">
        <v>1241</v>
      </c>
      <c r="B2019" s="196">
        <v>49403200</v>
      </c>
    </row>
    <row r="2020" spans="1:2">
      <c r="A2020" s="194" t="s">
        <v>1242</v>
      </c>
      <c r="B2020" s="197">
        <v>22456000</v>
      </c>
    </row>
    <row r="2021" spans="1:2">
      <c r="A2021" s="195" t="s">
        <v>2262</v>
      </c>
      <c r="B2021" s="198">
        <v>22456000</v>
      </c>
    </row>
    <row r="2022" spans="1:2">
      <c r="A2022" s="194" t="s">
        <v>1930</v>
      </c>
      <c r="B2022" s="197">
        <v>26947200</v>
      </c>
    </row>
    <row r="2023" spans="1:2">
      <c r="A2023" s="195" t="s">
        <v>2280</v>
      </c>
      <c r="B2023" s="198">
        <v>26947200</v>
      </c>
    </row>
    <row r="2024" spans="1:2">
      <c r="A2024" s="193" t="s">
        <v>1243</v>
      </c>
      <c r="B2024" s="196">
        <v>26947200</v>
      </c>
    </row>
    <row r="2025" spans="1:2">
      <c r="A2025" s="194" t="s">
        <v>1244</v>
      </c>
      <c r="B2025" s="197">
        <v>8982400</v>
      </c>
    </row>
    <row r="2026" spans="1:2">
      <c r="A2026" s="195" t="s">
        <v>2263</v>
      </c>
      <c r="B2026" s="198">
        <v>8982400</v>
      </c>
    </row>
    <row r="2027" spans="1:2">
      <c r="A2027" s="194" t="s">
        <v>1245</v>
      </c>
      <c r="B2027" s="197">
        <v>8982400</v>
      </c>
    </row>
    <row r="2028" spans="1:2">
      <c r="A2028" s="195" t="s">
        <v>2275</v>
      </c>
      <c r="B2028" s="198">
        <v>8982400</v>
      </c>
    </row>
    <row r="2029" spans="1:2">
      <c r="A2029" s="194" t="s">
        <v>2662</v>
      </c>
      <c r="B2029" s="197">
        <v>8982400</v>
      </c>
    </row>
    <row r="2030" spans="1:2">
      <c r="A2030" s="195" t="s">
        <v>2242</v>
      </c>
      <c r="B2030" s="198">
        <v>8982400</v>
      </c>
    </row>
    <row r="2031" spans="1:2">
      <c r="A2031" s="193" t="s">
        <v>2663</v>
      </c>
      <c r="B2031" s="196">
        <v>179648000</v>
      </c>
    </row>
    <row r="2032" spans="1:2">
      <c r="A2032" s="194" t="s">
        <v>2664</v>
      </c>
      <c r="B2032" s="197">
        <v>89824000</v>
      </c>
    </row>
    <row r="2033" spans="1:2">
      <c r="A2033" s="195" t="s">
        <v>2284</v>
      </c>
      <c r="B2033" s="198">
        <v>89824000</v>
      </c>
    </row>
    <row r="2034" spans="1:2">
      <c r="A2034" s="194" t="s">
        <v>2665</v>
      </c>
      <c r="B2034" s="197">
        <v>89824000</v>
      </c>
    </row>
    <row r="2035" spans="1:2">
      <c r="A2035" s="195" t="s">
        <v>2236</v>
      </c>
      <c r="B2035" s="198">
        <v>89824000</v>
      </c>
    </row>
    <row r="2036" spans="1:2">
      <c r="A2036" s="193" t="s">
        <v>1246</v>
      </c>
      <c r="B2036" s="196">
        <v>245800060</v>
      </c>
    </row>
    <row r="2037" spans="1:2">
      <c r="A2037" s="194" t="s">
        <v>1247</v>
      </c>
      <c r="B2037" s="197">
        <v>35560070</v>
      </c>
    </row>
    <row r="2038" spans="1:2">
      <c r="A2038" s="195" t="s">
        <v>2326</v>
      </c>
      <c r="B2038" s="198">
        <v>35560070</v>
      </c>
    </row>
    <row r="2039" spans="1:2">
      <c r="A2039" s="195" t="s">
        <v>2262</v>
      </c>
      <c r="B2039" s="199"/>
    </row>
    <row r="2040" spans="1:2">
      <c r="A2040" s="194" t="s">
        <v>1248</v>
      </c>
      <c r="B2040" s="197">
        <v>71120020</v>
      </c>
    </row>
    <row r="2041" spans="1:2">
      <c r="A2041" s="195" t="s">
        <v>2251</v>
      </c>
      <c r="B2041" s="198">
        <v>71120020</v>
      </c>
    </row>
    <row r="2042" spans="1:2">
      <c r="A2042" s="194" t="s">
        <v>1931</v>
      </c>
      <c r="B2042" s="197">
        <v>35560000</v>
      </c>
    </row>
    <row r="2043" spans="1:2">
      <c r="A2043" s="195" t="s">
        <v>2237</v>
      </c>
      <c r="B2043" s="198">
        <v>35560000</v>
      </c>
    </row>
    <row r="2044" spans="1:2">
      <c r="A2044" s="194" t="s">
        <v>2666</v>
      </c>
      <c r="B2044" s="197">
        <v>103559970</v>
      </c>
    </row>
    <row r="2045" spans="1:2">
      <c r="A2045" s="195" t="s">
        <v>2258</v>
      </c>
      <c r="B2045" s="198">
        <v>103559970</v>
      </c>
    </row>
    <row r="2046" spans="1:2">
      <c r="A2046" s="193" t="s">
        <v>1249</v>
      </c>
      <c r="B2046" s="196">
        <v>1078496030</v>
      </c>
    </row>
    <row r="2047" spans="1:2">
      <c r="A2047" s="194" t="s">
        <v>1250</v>
      </c>
      <c r="B2047" s="197">
        <v>179800000</v>
      </c>
    </row>
    <row r="2048" spans="1:2">
      <c r="A2048" s="195" t="s">
        <v>2262</v>
      </c>
      <c r="B2048" s="198">
        <v>179800000</v>
      </c>
    </row>
    <row r="2049" spans="1:2">
      <c r="A2049" s="194" t="s">
        <v>1251</v>
      </c>
      <c r="B2049" s="197">
        <v>179800000</v>
      </c>
    </row>
    <row r="2050" spans="1:2">
      <c r="A2050" s="195" t="s">
        <v>2262</v>
      </c>
      <c r="B2050" s="198">
        <v>179800000</v>
      </c>
    </row>
    <row r="2051" spans="1:2">
      <c r="A2051" s="194" t="s">
        <v>1252</v>
      </c>
      <c r="B2051" s="197">
        <v>359600000</v>
      </c>
    </row>
    <row r="2052" spans="1:2">
      <c r="A2052" s="195" t="s">
        <v>2270</v>
      </c>
      <c r="B2052" s="198">
        <v>359600000</v>
      </c>
    </row>
    <row r="2053" spans="1:2">
      <c r="A2053" s="194" t="s">
        <v>1932</v>
      </c>
      <c r="B2053" s="197">
        <v>224560000</v>
      </c>
    </row>
    <row r="2054" spans="1:2">
      <c r="A2054" s="195" t="s">
        <v>2240</v>
      </c>
      <c r="B2054" s="198">
        <v>224560000</v>
      </c>
    </row>
    <row r="2055" spans="1:2">
      <c r="A2055" s="194" t="s">
        <v>1933</v>
      </c>
      <c r="B2055" s="197">
        <v>134736030</v>
      </c>
    </row>
    <row r="2056" spans="1:2">
      <c r="A2056" s="195" t="s">
        <v>2240</v>
      </c>
      <c r="B2056" s="198">
        <v>134736030</v>
      </c>
    </row>
    <row r="2057" spans="1:2">
      <c r="A2057" s="193" t="s">
        <v>1253</v>
      </c>
      <c r="B2057" s="196">
        <v>89824100</v>
      </c>
    </row>
    <row r="2058" spans="1:2">
      <c r="A2058" s="194" t="s">
        <v>1254</v>
      </c>
      <c r="B2058" s="197">
        <v>89824100</v>
      </c>
    </row>
    <row r="2059" spans="1:2">
      <c r="A2059" s="195" t="s">
        <v>2326</v>
      </c>
      <c r="B2059" s="198">
        <v>89824100</v>
      </c>
    </row>
    <row r="2060" spans="1:2">
      <c r="A2060" s="195" t="s">
        <v>2358</v>
      </c>
      <c r="B2060" s="199"/>
    </row>
    <row r="2061" spans="1:2">
      <c r="A2061" s="193" t="s">
        <v>1255</v>
      </c>
      <c r="B2061" s="196">
        <v>202108995</v>
      </c>
    </row>
    <row r="2062" spans="1:2">
      <c r="A2062" s="194" t="s">
        <v>1256</v>
      </c>
      <c r="B2062" s="197">
        <v>202108995</v>
      </c>
    </row>
    <row r="2063" spans="1:2">
      <c r="A2063" s="195" t="s">
        <v>2265</v>
      </c>
      <c r="B2063" s="198">
        <v>202108995</v>
      </c>
    </row>
    <row r="2064" spans="1:2">
      <c r="A2064" s="193" t="s">
        <v>1257</v>
      </c>
      <c r="B2064" s="196">
        <v>125760400</v>
      </c>
    </row>
    <row r="2065" spans="1:2">
      <c r="A2065" s="194" t="s">
        <v>1258</v>
      </c>
      <c r="B2065" s="197">
        <v>17968000</v>
      </c>
    </row>
    <row r="2066" spans="1:2">
      <c r="A2066" s="195" t="s">
        <v>2267</v>
      </c>
      <c r="B2066" s="198">
        <v>17968000</v>
      </c>
    </row>
    <row r="2067" spans="1:2">
      <c r="A2067" s="194" t="s">
        <v>1259</v>
      </c>
      <c r="B2067" s="197">
        <v>17968400</v>
      </c>
    </row>
    <row r="2068" spans="1:2">
      <c r="A2068" s="195" t="s">
        <v>2261</v>
      </c>
      <c r="B2068" s="198">
        <v>17968400</v>
      </c>
    </row>
    <row r="2069" spans="1:2">
      <c r="A2069" s="194" t="s">
        <v>1260</v>
      </c>
      <c r="B2069" s="197">
        <v>17964800</v>
      </c>
    </row>
    <row r="2070" spans="1:2">
      <c r="A2070" s="195" t="s">
        <v>2251</v>
      </c>
      <c r="B2070" s="198">
        <v>17964800</v>
      </c>
    </row>
    <row r="2071" spans="1:2">
      <c r="A2071" s="194" t="s">
        <v>1261</v>
      </c>
      <c r="B2071" s="197">
        <v>17964800</v>
      </c>
    </row>
    <row r="2072" spans="1:2">
      <c r="A2072" s="195" t="s">
        <v>2275</v>
      </c>
      <c r="B2072" s="198">
        <v>17964800</v>
      </c>
    </row>
    <row r="2073" spans="1:2">
      <c r="A2073" s="194" t="s">
        <v>1934</v>
      </c>
      <c r="B2073" s="197">
        <v>17964800</v>
      </c>
    </row>
    <row r="2074" spans="1:2">
      <c r="A2074" s="195" t="s">
        <v>2278</v>
      </c>
      <c r="B2074" s="198">
        <v>17964800</v>
      </c>
    </row>
    <row r="2075" spans="1:2">
      <c r="A2075" s="194" t="s">
        <v>1935</v>
      </c>
      <c r="B2075" s="197">
        <v>17964800</v>
      </c>
    </row>
    <row r="2076" spans="1:2">
      <c r="A2076" s="195" t="s">
        <v>2279</v>
      </c>
      <c r="B2076" s="198">
        <v>17964800</v>
      </c>
    </row>
    <row r="2077" spans="1:2">
      <c r="A2077" s="194" t="s">
        <v>1936</v>
      </c>
      <c r="B2077" s="197">
        <v>17964800</v>
      </c>
    </row>
    <row r="2078" spans="1:2">
      <c r="A2078" s="195" t="s">
        <v>2240</v>
      </c>
      <c r="B2078" s="198">
        <v>17964800</v>
      </c>
    </row>
    <row r="2079" spans="1:2">
      <c r="A2079" s="193" t="s">
        <v>1262</v>
      </c>
      <c r="B2079" s="196">
        <v>4491200</v>
      </c>
    </row>
    <row r="2080" spans="1:2">
      <c r="A2080" s="194" t="s">
        <v>1263</v>
      </c>
      <c r="B2080" s="197">
        <v>4491200</v>
      </c>
    </row>
    <row r="2081" spans="1:2">
      <c r="A2081" s="195" t="s">
        <v>2326</v>
      </c>
      <c r="B2081" s="198">
        <v>4491200</v>
      </c>
    </row>
    <row r="2082" spans="1:2">
      <c r="A2082" s="193" t="s">
        <v>1264</v>
      </c>
      <c r="B2082" s="196">
        <v>167919550</v>
      </c>
    </row>
    <row r="2083" spans="1:2">
      <c r="A2083" s="194" t="s">
        <v>1265</v>
      </c>
      <c r="B2083" s="197">
        <v>13914410</v>
      </c>
    </row>
    <row r="2084" spans="1:2">
      <c r="A2084" s="195" t="s">
        <v>2326</v>
      </c>
      <c r="B2084" s="198">
        <v>13914410</v>
      </c>
    </row>
    <row r="2085" spans="1:2">
      <c r="A2085" s="194" t="s">
        <v>1266</v>
      </c>
      <c r="B2085" s="197">
        <v>22000820</v>
      </c>
    </row>
    <row r="2086" spans="1:2">
      <c r="A2086" s="195" t="s">
        <v>2262</v>
      </c>
      <c r="B2086" s="198">
        <v>22000820</v>
      </c>
    </row>
    <row r="2087" spans="1:2">
      <c r="A2087" s="194" t="s">
        <v>1267</v>
      </c>
      <c r="B2087" s="197">
        <v>16500615</v>
      </c>
    </row>
    <row r="2088" spans="1:2">
      <c r="A2088" s="195" t="s">
        <v>2262</v>
      </c>
      <c r="B2088" s="198">
        <v>16500615</v>
      </c>
    </row>
    <row r="2089" spans="1:2">
      <c r="A2089" s="194" t="s">
        <v>1268</v>
      </c>
      <c r="B2089" s="197">
        <v>16500615</v>
      </c>
    </row>
    <row r="2090" spans="1:2">
      <c r="A2090" s="195" t="s">
        <v>2262</v>
      </c>
      <c r="B2090" s="198">
        <v>16500615</v>
      </c>
    </row>
    <row r="2091" spans="1:2">
      <c r="A2091" s="195" t="s">
        <v>2263</v>
      </c>
      <c r="B2091" s="199"/>
    </row>
    <row r="2092" spans="1:2">
      <c r="A2092" s="194" t="s">
        <v>1269</v>
      </c>
      <c r="B2092" s="197">
        <v>16500615</v>
      </c>
    </row>
    <row r="2093" spans="1:2">
      <c r="A2093" s="195" t="s">
        <v>2264</v>
      </c>
      <c r="B2093" s="198">
        <v>16500615</v>
      </c>
    </row>
    <row r="2094" spans="1:2">
      <c r="A2094" s="194" t="s">
        <v>1270</v>
      </c>
      <c r="B2094" s="197">
        <v>16500615</v>
      </c>
    </row>
    <row r="2095" spans="1:2">
      <c r="A2095" s="195" t="s">
        <v>2265</v>
      </c>
      <c r="B2095" s="198">
        <v>16500615</v>
      </c>
    </row>
    <row r="2096" spans="1:2">
      <c r="A2096" s="194" t="s">
        <v>1271</v>
      </c>
      <c r="B2096" s="197">
        <v>16500615</v>
      </c>
    </row>
    <row r="2097" spans="1:2">
      <c r="A2097" s="195" t="s">
        <v>2265</v>
      </c>
      <c r="B2097" s="198">
        <v>16500615</v>
      </c>
    </row>
    <row r="2098" spans="1:2">
      <c r="A2098" s="194" t="s">
        <v>1272</v>
      </c>
      <c r="B2098" s="197">
        <v>16500615</v>
      </c>
    </row>
    <row r="2099" spans="1:2">
      <c r="A2099" s="195" t="s">
        <v>2267</v>
      </c>
      <c r="B2099" s="198">
        <v>16500615</v>
      </c>
    </row>
    <row r="2100" spans="1:2">
      <c r="A2100" s="194" t="s">
        <v>1273</v>
      </c>
      <c r="B2100" s="197">
        <v>16500615</v>
      </c>
    </row>
    <row r="2101" spans="1:2">
      <c r="A2101" s="195" t="s">
        <v>2267</v>
      </c>
      <c r="B2101" s="198">
        <v>16500615</v>
      </c>
    </row>
    <row r="2102" spans="1:2">
      <c r="A2102" s="194" t="s">
        <v>1274</v>
      </c>
      <c r="B2102" s="197">
        <v>16500015</v>
      </c>
    </row>
    <row r="2103" spans="1:2">
      <c r="A2103" s="195" t="s">
        <v>2268</v>
      </c>
      <c r="B2103" s="198">
        <v>16500015</v>
      </c>
    </row>
    <row r="2104" spans="1:2">
      <c r="A2104" s="193" t="s">
        <v>1275</v>
      </c>
      <c r="B2104" s="196">
        <v>13473600</v>
      </c>
    </row>
    <row r="2105" spans="1:2">
      <c r="A2105" s="194" t="s">
        <v>1276</v>
      </c>
      <c r="B2105" s="197">
        <v>13473600</v>
      </c>
    </row>
    <row r="2106" spans="1:2">
      <c r="A2106" s="195" t="s">
        <v>2267</v>
      </c>
      <c r="B2106" s="198">
        <v>13473600</v>
      </c>
    </row>
    <row r="2107" spans="1:2">
      <c r="A2107" s="193" t="s">
        <v>2667</v>
      </c>
      <c r="B2107" s="196">
        <v>4491200</v>
      </c>
    </row>
    <row r="2108" spans="1:2">
      <c r="A2108" s="194" t="s">
        <v>2668</v>
      </c>
      <c r="B2108" s="197">
        <v>4491200</v>
      </c>
    </row>
    <row r="2109" spans="1:2">
      <c r="A2109" s="195" t="s">
        <v>2242</v>
      </c>
      <c r="B2109" s="198">
        <v>4491200</v>
      </c>
    </row>
    <row r="2110" spans="1:2">
      <c r="A2110" s="193" t="s">
        <v>1277</v>
      </c>
      <c r="B2110" s="196">
        <v>711299900</v>
      </c>
    </row>
    <row r="2111" spans="1:2">
      <c r="A2111" s="194" t="s">
        <v>1278</v>
      </c>
      <c r="B2111" s="197">
        <v>355677700</v>
      </c>
    </row>
    <row r="2112" spans="1:2">
      <c r="A2112" s="195" t="s">
        <v>2262</v>
      </c>
      <c r="B2112" s="198">
        <v>355677700</v>
      </c>
    </row>
    <row r="2113" spans="1:2">
      <c r="A2113" s="194" t="s">
        <v>1279</v>
      </c>
      <c r="B2113" s="197">
        <v>355622200</v>
      </c>
    </row>
    <row r="2114" spans="1:2">
      <c r="A2114" s="195" t="s">
        <v>2264</v>
      </c>
      <c r="B2114" s="198">
        <v>355622200</v>
      </c>
    </row>
    <row r="2115" spans="1:2">
      <c r="A2115" s="193" t="s">
        <v>1280</v>
      </c>
      <c r="B2115" s="196">
        <v>2847516732</v>
      </c>
    </row>
    <row r="2116" spans="1:2">
      <c r="A2116" s="194" t="s">
        <v>1281</v>
      </c>
      <c r="B2116" s="197">
        <v>574366080</v>
      </c>
    </row>
    <row r="2117" spans="1:2">
      <c r="A2117" s="195" t="s">
        <v>2263</v>
      </c>
      <c r="B2117" s="198">
        <v>574366080</v>
      </c>
    </row>
    <row r="2118" spans="1:2">
      <c r="A2118" s="195" t="s">
        <v>2265</v>
      </c>
      <c r="B2118" s="199"/>
    </row>
    <row r="2119" spans="1:2">
      <c r="A2119" s="194" t="s">
        <v>1282</v>
      </c>
      <c r="B2119" s="197">
        <v>574247040</v>
      </c>
    </row>
    <row r="2120" spans="1:2">
      <c r="A2120" s="195" t="s">
        <v>2269</v>
      </c>
      <c r="B2120" s="198">
        <v>574247040</v>
      </c>
    </row>
    <row r="2121" spans="1:2">
      <c r="A2121" s="194" t="s">
        <v>1283</v>
      </c>
      <c r="B2121" s="197">
        <v>574246400</v>
      </c>
    </row>
    <row r="2122" spans="1:2">
      <c r="A2122" s="195" t="s">
        <v>2274</v>
      </c>
      <c r="B2122" s="198">
        <v>574246400</v>
      </c>
    </row>
    <row r="2123" spans="1:2">
      <c r="A2123" s="194" t="s">
        <v>1937</v>
      </c>
      <c r="B2123" s="197">
        <v>287191040</v>
      </c>
    </row>
    <row r="2124" spans="1:2">
      <c r="A2124" s="195" t="s">
        <v>2240</v>
      </c>
      <c r="B2124" s="198">
        <v>287191040</v>
      </c>
    </row>
    <row r="2125" spans="1:2">
      <c r="A2125" s="194" t="s">
        <v>1938</v>
      </c>
      <c r="B2125" s="197">
        <v>179452050</v>
      </c>
    </row>
    <row r="2126" spans="1:2">
      <c r="A2126" s="195" t="s">
        <v>2240</v>
      </c>
      <c r="B2126" s="198">
        <v>179452050</v>
      </c>
    </row>
    <row r="2127" spans="1:2">
      <c r="A2127" s="194" t="s">
        <v>1939</v>
      </c>
      <c r="B2127" s="197">
        <v>107717130</v>
      </c>
    </row>
    <row r="2128" spans="1:2">
      <c r="A2128" s="195" t="s">
        <v>2240</v>
      </c>
      <c r="B2128" s="198">
        <v>107717130</v>
      </c>
    </row>
    <row r="2129" spans="1:2">
      <c r="A2129" s="194" t="s">
        <v>2669</v>
      </c>
      <c r="B2129" s="197">
        <v>481459860</v>
      </c>
    </row>
    <row r="2130" spans="1:2">
      <c r="A2130" s="195" t="s">
        <v>2258</v>
      </c>
      <c r="B2130" s="198">
        <v>481459860</v>
      </c>
    </row>
    <row r="2131" spans="1:2">
      <c r="A2131" s="194" t="s">
        <v>2670</v>
      </c>
      <c r="B2131" s="197">
        <v>13755996</v>
      </c>
    </row>
    <row r="2132" spans="1:2">
      <c r="A2132" s="195" t="s">
        <v>2258</v>
      </c>
      <c r="B2132" s="198">
        <v>13755996</v>
      </c>
    </row>
    <row r="2133" spans="1:2">
      <c r="A2133" s="194" t="s">
        <v>2671</v>
      </c>
      <c r="B2133" s="197">
        <v>55081136</v>
      </c>
    </row>
    <row r="2134" spans="1:2">
      <c r="A2134" s="195" t="s">
        <v>2258</v>
      </c>
      <c r="B2134" s="198">
        <v>55081136</v>
      </c>
    </row>
    <row r="2135" spans="1:2">
      <c r="A2135" s="193" t="s">
        <v>1284</v>
      </c>
      <c r="B2135" s="196">
        <v>40435821</v>
      </c>
    </row>
    <row r="2136" spans="1:2">
      <c r="A2136" s="194" t="s">
        <v>1285</v>
      </c>
      <c r="B2136" s="197">
        <v>13473615</v>
      </c>
    </row>
    <row r="2137" spans="1:2">
      <c r="A2137" s="195" t="s">
        <v>2265</v>
      </c>
      <c r="B2137" s="198">
        <v>13473615</v>
      </c>
    </row>
    <row r="2138" spans="1:2">
      <c r="A2138" s="194" t="s">
        <v>1286</v>
      </c>
      <c r="B2138" s="197">
        <v>13488600</v>
      </c>
    </row>
    <row r="2139" spans="1:2">
      <c r="A2139" s="195" t="s">
        <v>2274</v>
      </c>
      <c r="B2139" s="198">
        <v>13488600</v>
      </c>
    </row>
    <row r="2140" spans="1:2">
      <c r="A2140" s="194" t="s">
        <v>2672</v>
      </c>
      <c r="B2140" s="197">
        <v>13473606</v>
      </c>
    </row>
    <row r="2141" spans="1:2">
      <c r="A2141" s="195" t="s">
        <v>2282</v>
      </c>
      <c r="B2141" s="198">
        <v>13473606</v>
      </c>
    </row>
    <row r="2142" spans="1:2">
      <c r="A2142" s="193" t="s">
        <v>1287</v>
      </c>
      <c r="B2142" s="196">
        <v>10192196739</v>
      </c>
    </row>
    <row r="2143" spans="1:2">
      <c r="A2143" s="194" t="s">
        <v>1288</v>
      </c>
      <c r="B2143" s="197">
        <v>1067102100</v>
      </c>
    </row>
    <row r="2144" spans="1:2">
      <c r="A2144" s="195" t="s">
        <v>2262</v>
      </c>
      <c r="B2144" s="198">
        <v>1067102100</v>
      </c>
    </row>
    <row r="2145" spans="1:2">
      <c r="A2145" s="194" t="s">
        <v>1289</v>
      </c>
      <c r="B2145" s="197">
        <v>355711100</v>
      </c>
    </row>
    <row r="2146" spans="1:2">
      <c r="A2146" s="195" t="s">
        <v>2266</v>
      </c>
      <c r="B2146" s="198">
        <v>355711100</v>
      </c>
    </row>
    <row r="2147" spans="1:2">
      <c r="A2147" s="194" t="s">
        <v>1290</v>
      </c>
      <c r="B2147" s="197">
        <v>358904400</v>
      </c>
    </row>
    <row r="2148" spans="1:2">
      <c r="A2148" s="195" t="s">
        <v>2267</v>
      </c>
      <c r="B2148" s="198">
        <v>358904400</v>
      </c>
    </row>
    <row r="2149" spans="1:2">
      <c r="A2149" s="194" t="s">
        <v>1291</v>
      </c>
      <c r="B2149" s="197">
        <v>391160000</v>
      </c>
    </row>
    <row r="2150" spans="1:2">
      <c r="A2150" s="195" t="s">
        <v>2269</v>
      </c>
      <c r="B2150" s="198">
        <v>391160000</v>
      </c>
    </row>
    <row r="2151" spans="1:2">
      <c r="A2151" s="194" t="s">
        <v>1292</v>
      </c>
      <c r="B2151" s="197">
        <v>355600000</v>
      </c>
    </row>
    <row r="2152" spans="1:2">
      <c r="A2152" s="195" t="s">
        <v>2271</v>
      </c>
      <c r="B2152" s="198">
        <v>355600000</v>
      </c>
    </row>
    <row r="2153" spans="1:2">
      <c r="A2153" s="194" t="s">
        <v>1293</v>
      </c>
      <c r="B2153" s="197">
        <v>355600000</v>
      </c>
    </row>
    <row r="2154" spans="1:2">
      <c r="A2154" s="195" t="s">
        <v>2271</v>
      </c>
      <c r="B2154" s="198">
        <v>355600000</v>
      </c>
    </row>
    <row r="2155" spans="1:2">
      <c r="A2155" s="195" t="s">
        <v>2272</v>
      </c>
      <c r="B2155" s="199"/>
    </row>
    <row r="2156" spans="1:2">
      <c r="A2156" s="194" t="s">
        <v>1294</v>
      </c>
      <c r="B2156" s="197">
        <v>355600100</v>
      </c>
    </row>
    <row r="2157" spans="1:2">
      <c r="A2157" s="195" t="s">
        <v>2251</v>
      </c>
      <c r="B2157" s="198">
        <v>355600100</v>
      </c>
    </row>
    <row r="2158" spans="1:2">
      <c r="A2158" s="194" t="s">
        <v>1295</v>
      </c>
      <c r="B2158" s="197">
        <v>356000100</v>
      </c>
    </row>
    <row r="2159" spans="1:2">
      <c r="A2159" s="195" t="s">
        <v>2275</v>
      </c>
      <c r="B2159" s="198">
        <v>356000100</v>
      </c>
    </row>
    <row r="2160" spans="1:2">
      <c r="A2160" s="194" t="s">
        <v>1296</v>
      </c>
      <c r="B2160" s="197">
        <v>355600100</v>
      </c>
    </row>
    <row r="2161" spans="1:2">
      <c r="A2161" s="195" t="s">
        <v>2275</v>
      </c>
      <c r="B2161" s="198">
        <v>355600100</v>
      </c>
    </row>
    <row r="2162" spans="1:2">
      <c r="A2162" s="194" t="s">
        <v>1297</v>
      </c>
      <c r="B2162" s="197">
        <v>355600100</v>
      </c>
    </row>
    <row r="2163" spans="1:2">
      <c r="A2163" s="195" t="s">
        <v>2275</v>
      </c>
      <c r="B2163" s="198">
        <v>355600100</v>
      </c>
    </row>
    <row r="2164" spans="1:2">
      <c r="A2164" s="194" t="s">
        <v>1940</v>
      </c>
      <c r="B2164" s="197">
        <v>284480000</v>
      </c>
    </row>
    <row r="2165" spans="1:2">
      <c r="A2165" s="195" t="s">
        <v>2237</v>
      </c>
      <c r="B2165" s="198">
        <v>284480000</v>
      </c>
    </row>
    <row r="2166" spans="1:2">
      <c r="A2166" s="194" t="s">
        <v>1941</v>
      </c>
      <c r="B2166" s="197">
        <v>284480010</v>
      </c>
    </row>
    <row r="2167" spans="1:2">
      <c r="A2167" s="195" t="s">
        <v>2276</v>
      </c>
      <c r="B2167" s="198">
        <v>284480010</v>
      </c>
    </row>
    <row r="2168" spans="1:2">
      <c r="A2168" s="195" t="s">
        <v>2277</v>
      </c>
      <c r="B2168" s="199"/>
    </row>
    <row r="2169" spans="1:2">
      <c r="A2169" s="194" t="s">
        <v>1942</v>
      </c>
      <c r="B2169" s="197">
        <v>284480010</v>
      </c>
    </row>
    <row r="2170" spans="1:2">
      <c r="A2170" s="195" t="s">
        <v>2278</v>
      </c>
      <c r="B2170" s="198">
        <v>284480010</v>
      </c>
    </row>
    <row r="2171" spans="1:2">
      <c r="A2171" s="194" t="s">
        <v>1943</v>
      </c>
      <c r="B2171" s="197">
        <v>284480002</v>
      </c>
    </row>
    <row r="2172" spans="1:2">
      <c r="A2172" s="195" t="s">
        <v>2278</v>
      </c>
      <c r="B2172" s="198">
        <v>284480002</v>
      </c>
    </row>
    <row r="2173" spans="1:2">
      <c r="A2173" s="194" t="s">
        <v>1944</v>
      </c>
      <c r="B2173" s="197">
        <v>142240001</v>
      </c>
    </row>
    <row r="2174" spans="1:2">
      <c r="A2174" s="195" t="s">
        <v>2279</v>
      </c>
      <c r="B2174" s="198">
        <v>142240001</v>
      </c>
    </row>
    <row r="2175" spans="1:2">
      <c r="A2175" s="194" t="s">
        <v>1945</v>
      </c>
      <c r="B2175" s="197">
        <v>142240002</v>
      </c>
    </row>
    <row r="2176" spans="1:2">
      <c r="A2176" s="195" t="s">
        <v>2279</v>
      </c>
      <c r="B2176" s="198">
        <v>142240002</v>
      </c>
    </row>
    <row r="2177" spans="1:2">
      <c r="A2177" s="194" t="s">
        <v>1946</v>
      </c>
      <c r="B2177" s="197">
        <v>284480014</v>
      </c>
    </row>
    <row r="2178" spans="1:2">
      <c r="A2178" s="195" t="s">
        <v>2279</v>
      </c>
      <c r="B2178" s="198">
        <v>284480014</v>
      </c>
    </row>
    <row r="2179" spans="1:2">
      <c r="A2179" s="194" t="s">
        <v>1947</v>
      </c>
      <c r="B2179" s="197">
        <v>426720003</v>
      </c>
    </row>
    <row r="2180" spans="1:2">
      <c r="A2180" s="195" t="s">
        <v>2246</v>
      </c>
      <c r="B2180" s="198">
        <v>355600002.5</v>
      </c>
    </row>
    <row r="2181" spans="1:2">
      <c r="A2181" s="195" t="s">
        <v>2280</v>
      </c>
      <c r="B2181" s="198">
        <v>71120000.5</v>
      </c>
    </row>
    <row r="2182" spans="1:2">
      <c r="A2182" s="194" t="s">
        <v>1948</v>
      </c>
      <c r="B2182" s="197">
        <v>284480202</v>
      </c>
    </row>
    <row r="2183" spans="1:2">
      <c r="A2183" s="195" t="s">
        <v>2280</v>
      </c>
      <c r="B2183" s="198">
        <v>284480202</v>
      </c>
    </row>
    <row r="2184" spans="1:2">
      <c r="A2184" s="194" t="s">
        <v>1949</v>
      </c>
      <c r="B2184" s="197">
        <v>284480004</v>
      </c>
    </row>
    <row r="2185" spans="1:2">
      <c r="A2185" s="195" t="s">
        <v>2281</v>
      </c>
      <c r="B2185" s="198">
        <v>284480004</v>
      </c>
    </row>
    <row r="2186" spans="1:2">
      <c r="A2186" s="194" t="s">
        <v>1950</v>
      </c>
      <c r="B2186" s="197">
        <v>142240002</v>
      </c>
    </row>
    <row r="2187" spans="1:2">
      <c r="A2187" s="195" t="s">
        <v>2281</v>
      </c>
      <c r="B2187" s="198">
        <v>71120001</v>
      </c>
    </row>
    <row r="2188" spans="1:2">
      <c r="A2188" s="195" t="s">
        <v>2240</v>
      </c>
      <c r="B2188" s="198">
        <v>71120001</v>
      </c>
    </row>
    <row r="2189" spans="1:2">
      <c r="A2189" s="194" t="s">
        <v>1951</v>
      </c>
      <c r="B2189" s="197">
        <v>284480022</v>
      </c>
    </row>
    <row r="2190" spans="1:2">
      <c r="A2190" s="195" t="s">
        <v>2240</v>
      </c>
      <c r="B2190" s="198">
        <v>284480022</v>
      </c>
    </row>
    <row r="2191" spans="1:2">
      <c r="A2191" s="194" t="s">
        <v>2673</v>
      </c>
      <c r="B2191" s="197">
        <v>426720021</v>
      </c>
    </row>
    <row r="2192" spans="1:2">
      <c r="A2192" s="195" t="s">
        <v>2282</v>
      </c>
      <c r="B2192" s="198">
        <v>426720021</v>
      </c>
    </row>
    <row r="2193" spans="1:2">
      <c r="A2193" s="194" t="s">
        <v>2674</v>
      </c>
      <c r="B2193" s="197">
        <v>136960007</v>
      </c>
    </row>
    <row r="2194" spans="1:2">
      <c r="A2194" s="195" t="s">
        <v>2282</v>
      </c>
      <c r="B2194" s="198">
        <v>136960007</v>
      </c>
    </row>
    <row r="2195" spans="1:2">
      <c r="A2195" s="194" t="s">
        <v>2675</v>
      </c>
      <c r="B2195" s="197">
        <v>136961001</v>
      </c>
    </row>
    <row r="2196" spans="1:2">
      <c r="A2196" s="195" t="s">
        <v>2282</v>
      </c>
      <c r="B2196" s="198">
        <v>136961001</v>
      </c>
    </row>
    <row r="2197" spans="1:2">
      <c r="A2197" s="194" t="s">
        <v>2676</v>
      </c>
      <c r="B2197" s="197">
        <v>410909331</v>
      </c>
    </row>
    <row r="2198" spans="1:2">
      <c r="A2198" s="195" t="s">
        <v>2249</v>
      </c>
      <c r="B2198" s="198">
        <v>342424442.50999999</v>
      </c>
    </row>
    <row r="2199" spans="1:2">
      <c r="A2199" s="195" t="s">
        <v>2242</v>
      </c>
      <c r="B2199" s="198">
        <v>68484888.489999995</v>
      </c>
    </row>
    <row r="2200" spans="1:2">
      <c r="A2200" s="194" t="s">
        <v>2677</v>
      </c>
      <c r="B2200" s="197">
        <v>273933554</v>
      </c>
    </row>
    <row r="2201" spans="1:2">
      <c r="A2201" s="195" t="s">
        <v>2242</v>
      </c>
      <c r="B2201" s="198">
        <v>273933554</v>
      </c>
    </row>
    <row r="2202" spans="1:2">
      <c r="A2202" s="194" t="s">
        <v>2678</v>
      </c>
      <c r="B2202" s="197">
        <v>410901000</v>
      </c>
    </row>
    <row r="2203" spans="1:2">
      <c r="A2203" s="195" t="s">
        <v>2245</v>
      </c>
      <c r="B2203" s="198">
        <v>342417500</v>
      </c>
    </row>
    <row r="2204" spans="1:2">
      <c r="A2204" s="195" t="s">
        <v>2283</v>
      </c>
      <c r="B2204" s="198">
        <v>68483500</v>
      </c>
    </row>
    <row r="2205" spans="1:2">
      <c r="A2205" s="194" t="s">
        <v>2679</v>
      </c>
      <c r="B2205" s="197">
        <v>274755554</v>
      </c>
    </row>
    <row r="2206" spans="1:2">
      <c r="A2206" s="195" t="s">
        <v>2283</v>
      </c>
      <c r="B2206" s="198">
        <v>274755554</v>
      </c>
    </row>
    <row r="2207" spans="1:2">
      <c r="A2207" s="194" t="s">
        <v>2680</v>
      </c>
      <c r="B2207" s="197">
        <v>410898000</v>
      </c>
    </row>
    <row r="2208" spans="1:2">
      <c r="A2208" s="195" t="s">
        <v>2283</v>
      </c>
      <c r="B2208" s="198">
        <v>342415000</v>
      </c>
    </row>
    <row r="2209" spans="1:2">
      <c r="A2209" s="195" t="s">
        <v>2258</v>
      </c>
      <c r="B2209" s="198">
        <v>68483000</v>
      </c>
    </row>
    <row r="2210" spans="1:2">
      <c r="A2210" s="194" t="s">
        <v>2681</v>
      </c>
      <c r="B2210" s="197">
        <v>136999999</v>
      </c>
    </row>
    <row r="2211" spans="1:2">
      <c r="A2211" s="195" t="s">
        <v>2258</v>
      </c>
      <c r="B2211" s="198">
        <v>136999999</v>
      </c>
    </row>
    <row r="2212" spans="1:2">
      <c r="A2212" s="194" t="s">
        <v>2682</v>
      </c>
      <c r="B2212" s="197">
        <v>137000000</v>
      </c>
    </row>
    <row r="2213" spans="1:2">
      <c r="A2213" s="195" t="s">
        <v>2258</v>
      </c>
      <c r="B2213" s="198">
        <v>137000000</v>
      </c>
    </row>
    <row r="2214" spans="1:2">
      <c r="A2214" s="193" t="s">
        <v>2683</v>
      </c>
      <c r="B2214" s="196">
        <v>179680000</v>
      </c>
    </row>
    <row r="2215" spans="1:2">
      <c r="A2215" s="194" t="s">
        <v>2684</v>
      </c>
      <c r="B2215" s="197">
        <v>44920000</v>
      </c>
    </row>
    <row r="2216" spans="1:2">
      <c r="A2216" s="195" t="s">
        <v>2242</v>
      </c>
      <c r="B2216" s="198">
        <v>44920000</v>
      </c>
    </row>
    <row r="2217" spans="1:2">
      <c r="A2217" s="194" t="s">
        <v>2685</v>
      </c>
      <c r="B2217" s="197">
        <v>134760000</v>
      </c>
    </row>
    <row r="2218" spans="1:2">
      <c r="A2218" s="195" t="s">
        <v>2258</v>
      </c>
      <c r="B2218" s="198">
        <v>134760000</v>
      </c>
    </row>
    <row r="2219" spans="1:2">
      <c r="A2219" s="193" t="s">
        <v>1298</v>
      </c>
      <c r="B2219" s="196">
        <v>2021540000</v>
      </c>
    </row>
    <row r="2220" spans="1:2">
      <c r="A2220" s="194" t="s">
        <v>1299</v>
      </c>
      <c r="B2220" s="197">
        <v>449120000</v>
      </c>
    </row>
    <row r="2221" spans="1:2">
      <c r="A2221" s="195" t="s">
        <v>2261</v>
      </c>
      <c r="B2221" s="198">
        <v>449120000</v>
      </c>
    </row>
    <row r="2222" spans="1:2">
      <c r="A2222" s="194" t="s">
        <v>1300</v>
      </c>
      <c r="B2222" s="197">
        <v>673980000</v>
      </c>
    </row>
    <row r="2223" spans="1:2">
      <c r="A2223" s="195" t="s">
        <v>2275</v>
      </c>
      <c r="B2223" s="198">
        <v>673980000</v>
      </c>
    </row>
    <row r="2224" spans="1:2">
      <c r="A2224" s="194" t="s">
        <v>1952</v>
      </c>
      <c r="B2224" s="197">
        <v>449220000</v>
      </c>
    </row>
    <row r="2225" spans="1:2">
      <c r="A2225" s="195" t="s">
        <v>2280</v>
      </c>
      <c r="B2225" s="198">
        <v>449220000</v>
      </c>
    </row>
    <row r="2226" spans="1:2">
      <c r="A2226" s="194" t="s">
        <v>2686</v>
      </c>
      <c r="B2226" s="197">
        <v>449220000</v>
      </c>
    </row>
    <row r="2227" spans="1:2">
      <c r="A2227" s="195" t="s">
        <v>2256</v>
      </c>
      <c r="B2227" s="198">
        <v>449220000</v>
      </c>
    </row>
    <row r="2228" spans="1:2">
      <c r="A2228" s="193" t="s">
        <v>1301</v>
      </c>
      <c r="B2228" s="196">
        <v>71120150</v>
      </c>
    </row>
    <row r="2229" spans="1:2">
      <c r="A2229" s="194" t="s">
        <v>1302</v>
      </c>
      <c r="B2229" s="197">
        <v>35560150</v>
      </c>
    </row>
    <row r="2230" spans="1:2">
      <c r="A2230" s="195" t="s">
        <v>2264</v>
      </c>
      <c r="B2230" s="198">
        <v>35560150</v>
      </c>
    </row>
    <row r="2231" spans="1:2">
      <c r="A2231" s="195" t="s">
        <v>2265</v>
      </c>
      <c r="B2231" s="199"/>
    </row>
    <row r="2232" spans="1:2">
      <c r="A2232" s="194" t="s">
        <v>1303</v>
      </c>
      <c r="B2232" s="197">
        <v>35560000</v>
      </c>
    </row>
    <row r="2233" spans="1:2">
      <c r="A2233" s="195" t="s">
        <v>2275</v>
      </c>
      <c r="B2233" s="198">
        <v>35560000</v>
      </c>
    </row>
    <row r="2234" spans="1:2">
      <c r="A2234" s="193" t="s">
        <v>2687</v>
      </c>
      <c r="B2234" s="196">
        <v>13473600</v>
      </c>
    </row>
    <row r="2235" spans="1:2">
      <c r="A2235" s="194" t="s">
        <v>2688</v>
      </c>
      <c r="B2235" s="197">
        <v>13473600</v>
      </c>
    </row>
    <row r="2236" spans="1:2">
      <c r="A2236" s="195" t="s">
        <v>2258</v>
      </c>
      <c r="B2236" s="198">
        <v>13473600</v>
      </c>
    </row>
    <row r="2237" spans="1:2">
      <c r="A2237" s="193" t="s">
        <v>1304</v>
      </c>
      <c r="B2237" s="196">
        <v>2001440</v>
      </c>
    </row>
    <row r="2238" spans="1:2">
      <c r="A2238" s="194" t="s">
        <v>2689</v>
      </c>
      <c r="B2238" s="197">
        <v>533120</v>
      </c>
    </row>
    <row r="2239" spans="1:2">
      <c r="A2239" s="195" t="s">
        <v>2256</v>
      </c>
      <c r="B2239" s="198">
        <v>533120</v>
      </c>
    </row>
    <row r="2240" spans="1:2">
      <c r="A2240" s="194" t="s">
        <v>1305</v>
      </c>
      <c r="B2240" s="197">
        <v>1468320</v>
      </c>
    </row>
    <row r="2241" spans="1:2">
      <c r="A2241" s="195" t="s">
        <v>2262</v>
      </c>
      <c r="B2241" s="198">
        <v>489440</v>
      </c>
    </row>
    <row r="2242" spans="1:2">
      <c r="A2242" s="195" t="s">
        <v>2265</v>
      </c>
      <c r="B2242" s="198">
        <v>489440</v>
      </c>
    </row>
    <row r="2243" spans="1:2">
      <c r="A2243" s="195" t="s">
        <v>2266</v>
      </c>
      <c r="B2243" s="199"/>
    </row>
    <row r="2244" spans="1:2">
      <c r="A2244" s="195" t="s">
        <v>2268</v>
      </c>
      <c r="B2244" s="198">
        <v>489440</v>
      </c>
    </row>
    <row r="2245" spans="1:2">
      <c r="A2245" s="193" t="s">
        <v>1306</v>
      </c>
      <c r="B2245" s="196">
        <v>9574593501.3499985</v>
      </c>
    </row>
    <row r="2246" spans="1:2">
      <c r="A2246" s="194" t="s">
        <v>1307</v>
      </c>
      <c r="B2246" s="197">
        <v>1106570303.5999999</v>
      </c>
    </row>
    <row r="2247" spans="1:2">
      <c r="A2247" s="195" t="s">
        <v>2358</v>
      </c>
      <c r="B2247" s="198">
        <v>1106570303.5999999</v>
      </c>
    </row>
    <row r="2248" spans="1:2">
      <c r="A2248" s="195" t="s">
        <v>2262</v>
      </c>
      <c r="B2248" s="199"/>
    </row>
    <row r="2249" spans="1:2">
      <c r="A2249" s="194" t="s">
        <v>1308</v>
      </c>
      <c r="B2249" s="197">
        <v>549908488.39999998</v>
      </c>
    </row>
    <row r="2250" spans="1:2">
      <c r="A2250" s="195" t="s">
        <v>2270</v>
      </c>
      <c r="B2250" s="198">
        <v>549908488.39999998</v>
      </c>
    </row>
    <row r="2251" spans="1:2">
      <c r="A2251" s="194" t="s">
        <v>1309</v>
      </c>
      <c r="B2251" s="197">
        <v>547527988</v>
      </c>
    </row>
    <row r="2252" spans="1:2">
      <c r="A2252" s="195" t="s">
        <v>2272</v>
      </c>
      <c r="B2252" s="198">
        <v>547527988</v>
      </c>
    </row>
    <row r="2253" spans="1:2">
      <c r="A2253" s="194" t="s">
        <v>1310</v>
      </c>
      <c r="B2253" s="197">
        <v>543548976.86000001</v>
      </c>
    </row>
    <row r="2254" spans="1:2">
      <c r="A2254" s="195" t="s">
        <v>2274</v>
      </c>
      <c r="B2254" s="198">
        <v>543548976.86000001</v>
      </c>
    </row>
    <row r="2255" spans="1:2">
      <c r="A2255" s="194" t="s">
        <v>1953</v>
      </c>
      <c r="B2255" s="197">
        <v>542887408</v>
      </c>
    </row>
    <row r="2256" spans="1:2">
      <c r="A2256" s="195" t="s">
        <v>2276</v>
      </c>
      <c r="B2256" s="198">
        <v>542887408</v>
      </c>
    </row>
    <row r="2257" spans="1:2">
      <c r="A2257" s="194" t="s">
        <v>1954</v>
      </c>
      <c r="B2257" s="197">
        <v>426720003</v>
      </c>
    </row>
    <row r="2258" spans="1:2">
      <c r="A2258" s="195" t="s">
        <v>2246</v>
      </c>
      <c r="B2258" s="198">
        <v>426720003</v>
      </c>
    </row>
    <row r="2259" spans="1:2">
      <c r="A2259" s="194" t="s">
        <v>1955</v>
      </c>
      <c r="B2259" s="197">
        <v>662251664.65999997</v>
      </c>
    </row>
    <row r="2260" spans="1:2">
      <c r="A2260" s="195" t="s">
        <v>2246</v>
      </c>
      <c r="B2260" s="198">
        <v>662251664.65999997</v>
      </c>
    </row>
    <row r="2261" spans="1:2">
      <c r="A2261" s="194" t="s">
        <v>1956</v>
      </c>
      <c r="B2261" s="197">
        <v>546951942.90999997</v>
      </c>
    </row>
    <row r="2262" spans="1:2">
      <c r="A2262" s="195" t="s">
        <v>2281</v>
      </c>
      <c r="B2262" s="198">
        <v>546951942.90999997</v>
      </c>
    </row>
    <row r="2263" spans="1:2">
      <c r="A2263" s="194" t="s">
        <v>2690</v>
      </c>
      <c r="B2263" s="197">
        <v>419880333</v>
      </c>
    </row>
    <row r="2264" spans="1:2">
      <c r="A2264" s="195" t="s">
        <v>2282</v>
      </c>
      <c r="B2264" s="198">
        <v>419880333</v>
      </c>
    </row>
    <row r="2265" spans="1:2">
      <c r="A2265" s="194" t="s">
        <v>2691</v>
      </c>
      <c r="B2265" s="197">
        <v>211552013</v>
      </c>
    </row>
    <row r="2266" spans="1:2">
      <c r="A2266" s="195" t="s">
        <v>2282</v>
      </c>
      <c r="B2266" s="198">
        <v>116323647.13</v>
      </c>
    </row>
    <row r="2267" spans="1:2">
      <c r="A2267" s="195" t="s">
        <v>2249</v>
      </c>
      <c r="B2267" s="198">
        <v>95228365.870000005</v>
      </c>
    </row>
    <row r="2268" spans="1:2">
      <c r="A2268" s="194" t="s">
        <v>2692</v>
      </c>
      <c r="B2268" s="197">
        <v>547846280</v>
      </c>
    </row>
    <row r="2269" spans="1:2">
      <c r="A2269" s="195" t="s">
        <v>2249</v>
      </c>
      <c r="B2269" s="198">
        <v>547846280</v>
      </c>
    </row>
    <row r="2270" spans="1:2">
      <c r="A2270" s="194" t="s">
        <v>2693</v>
      </c>
      <c r="B2270" s="197">
        <v>410887713</v>
      </c>
    </row>
    <row r="2271" spans="1:2">
      <c r="A2271" s="195" t="s">
        <v>2249</v>
      </c>
      <c r="B2271" s="198">
        <v>410887713</v>
      </c>
    </row>
    <row r="2272" spans="1:2">
      <c r="A2272" s="194" t="s">
        <v>2694</v>
      </c>
      <c r="B2272" s="197">
        <v>684812855</v>
      </c>
    </row>
    <row r="2273" spans="1:2">
      <c r="A2273" s="195" t="s">
        <v>2283</v>
      </c>
      <c r="B2273" s="198">
        <v>684812855</v>
      </c>
    </row>
    <row r="2274" spans="1:2">
      <c r="A2274" s="194" t="s">
        <v>2695</v>
      </c>
      <c r="B2274" s="197">
        <v>376453077.73000002</v>
      </c>
    </row>
    <row r="2275" spans="1:2">
      <c r="A2275" s="195" t="s">
        <v>2283</v>
      </c>
      <c r="B2275" s="198">
        <v>376453077.73000002</v>
      </c>
    </row>
    <row r="2276" spans="1:2">
      <c r="A2276" s="194" t="s">
        <v>2696</v>
      </c>
      <c r="B2276" s="197">
        <v>136960000</v>
      </c>
    </row>
    <row r="2277" spans="1:2">
      <c r="A2277" s="195" t="s">
        <v>2258</v>
      </c>
      <c r="B2277" s="198">
        <v>136960000</v>
      </c>
    </row>
    <row r="2278" spans="1:2">
      <c r="A2278" s="194" t="s">
        <v>2697</v>
      </c>
      <c r="B2278" s="197">
        <v>393718914.87</v>
      </c>
    </row>
    <row r="2279" spans="1:2">
      <c r="A2279" s="195" t="s">
        <v>2258</v>
      </c>
      <c r="B2279" s="198">
        <v>393718914.87</v>
      </c>
    </row>
    <row r="2280" spans="1:2">
      <c r="A2280" s="194" t="s">
        <v>2698</v>
      </c>
      <c r="B2280" s="197">
        <v>404770177.97000003</v>
      </c>
    </row>
    <row r="2281" spans="1:2">
      <c r="A2281" s="195" t="s">
        <v>2284</v>
      </c>
      <c r="B2281" s="198">
        <v>404770177.97000003</v>
      </c>
    </row>
    <row r="2282" spans="1:2">
      <c r="A2282" s="194" t="s">
        <v>2699</v>
      </c>
      <c r="B2282" s="197">
        <v>136962000</v>
      </c>
    </row>
    <row r="2283" spans="1:2">
      <c r="A2283" s="195" t="s">
        <v>2236</v>
      </c>
      <c r="B2283" s="198">
        <v>136962000</v>
      </c>
    </row>
    <row r="2284" spans="1:2">
      <c r="A2284" s="194" t="s">
        <v>2700</v>
      </c>
      <c r="B2284" s="197">
        <v>684812855</v>
      </c>
    </row>
    <row r="2285" spans="1:2">
      <c r="A2285" s="195" t="s">
        <v>2236</v>
      </c>
      <c r="B2285" s="198">
        <v>684812855</v>
      </c>
    </row>
    <row r="2286" spans="1:2">
      <c r="A2286" s="194" t="s">
        <v>2701</v>
      </c>
      <c r="B2286" s="197">
        <v>239570506.34999999</v>
      </c>
    </row>
    <row r="2287" spans="1:2">
      <c r="A2287" s="195" t="s">
        <v>2236</v>
      </c>
      <c r="B2287" s="198">
        <v>239570506.34999999</v>
      </c>
    </row>
    <row r="2288" spans="1:2">
      <c r="A2288" s="193" t="s">
        <v>1311</v>
      </c>
      <c r="B2288" s="196">
        <v>8982400</v>
      </c>
    </row>
    <row r="2289" spans="1:2">
      <c r="A2289" s="194" t="s">
        <v>1312</v>
      </c>
      <c r="B2289" s="197">
        <v>8982400</v>
      </c>
    </row>
    <row r="2290" spans="1:2">
      <c r="A2290" s="195" t="s">
        <v>2272</v>
      </c>
      <c r="B2290" s="198">
        <v>8982400</v>
      </c>
    </row>
    <row r="2291" spans="1:2">
      <c r="A2291" s="195" t="s">
        <v>2251</v>
      </c>
      <c r="B2291" s="199"/>
    </row>
    <row r="2292" spans="1:2">
      <c r="A2292" s="193" t="s">
        <v>1313</v>
      </c>
      <c r="B2292" s="196">
        <v>134736000</v>
      </c>
    </row>
    <row r="2293" spans="1:2">
      <c r="A2293" s="194" t="s">
        <v>1314</v>
      </c>
      <c r="B2293" s="197">
        <v>134736000</v>
      </c>
    </row>
    <row r="2294" spans="1:2">
      <c r="A2294" s="195" t="s">
        <v>2264</v>
      </c>
      <c r="B2294" s="198">
        <v>134736000</v>
      </c>
    </row>
    <row r="2295" spans="1:2">
      <c r="A2295" s="195" t="s">
        <v>2265</v>
      </c>
      <c r="B2295" s="199"/>
    </row>
    <row r="2296" spans="1:2">
      <c r="A2296" s="193" t="s">
        <v>1315</v>
      </c>
      <c r="B2296" s="196">
        <v>16536110</v>
      </c>
    </row>
    <row r="2297" spans="1:2">
      <c r="A2297" s="194" t="s">
        <v>1316</v>
      </c>
      <c r="B2297" s="197">
        <v>5505555</v>
      </c>
    </row>
    <row r="2298" spans="1:2">
      <c r="A2298" s="195" t="s">
        <v>2262</v>
      </c>
      <c r="B2298" s="198">
        <v>5505555</v>
      </c>
    </row>
    <row r="2299" spans="1:2">
      <c r="A2299" s="194" t="s">
        <v>1317</v>
      </c>
      <c r="B2299" s="197">
        <v>5525555</v>
      </c>
    </row>
    <row r="2300" spans="1:2">
      <c r="A2300" s="195" t="s">
        <v>2264</v>
      </c>
      <c r="B2300" s="198">
        <v>5525555</v>
      </c>
    </row>
    <row r="2301" spans="1:2">
      <c r="A2301" s="195" t="s">
        <v>2265</v>
      </c>
      <c r="B2301" s="199"/>
    </row>
    <row r="2302" spans="1:2">
      <c r="A2302" s="194" t="s">
        <v>1318</v>
      </c>
      <c r="B2302" s="197">
        <v>5505000</v>
      </c>
    </row>
    <row r="2303" spans="1:2">
      <c r="A2303" s="195" t="s">
        <v>2268</v>
      </c>
      <c r="B2303" s="198">
        <v>5505000</v>
      </c>
    </row>
    <row r="2304" spans="1:2">
      <c r="A2304" s="193" t="s">
        <v>2702</v>
      </c>
      <c r="B2304" s="196">
        <v>8982400</v>
      </c>
    </row>
    <row r="2305" spans="1:2">
      <c r="A2305" s="194" t="s">
        <v>2703</v>
      </c>
      <c r="B2305" s="197">
        <v>8982400</v>
      </c>
    </row>
    <row r="2306" spans="1:2">
      <c r="A2306" s="195" t="s">
        <v>2284</v>
      </c>
      <c r="B2306" s="198">
        <v>8982400</v>
      </c>
    </row>
    <row r="2307" spans="1:2">
      <c r="A2307" s="193" t="s">
        <v>1957</v>
      </c>
      <c r="B2307" s="196">
        <v>126000000</v>
      </c>
    </row>
    <row r="2308" spans="1:2">
      <c r="A2308" s="194" t="s">
        <v>1958</v>
      </c>
      <c r="B2308" s="197">
        <v>126000000</v>
      </c>
    </row>
    <row r="2309" spans="1:2">
      <c r="A2309" s="195" t="s">
        <v>2280</v>
      </c>
      <c r="B2309" s="198">
        <v>36000000</v>
      </c>
    </row>
    <row r="2310" spans="1:2">
      <c r="A2310" s="195" t="s">
        <v>2249</v>
      </c>
      <c r="B2310" s="198">
        <v>36000000</v>
      </c>
    </row>
    <row r="2311" spans="1:2">
      <c r="A2311" s="195" t="s">
        <v>2245</v>
      </c>
      <c r="B2311" s="198">
        <v>36000000</v>
      </c>
    </row>
    <row r="2312" spans="1:2">
      <c r="A2312" s="195" t="s">
        <v>2258</v>
      </c>
      <c r="B2312" s="198">
        <v>18000000</v>
      </c>
    </row>
    <row r="2313" spans="1:2">
      <c r="A2313" s="193" t="s">
        <v>1319</v>
      </c>
      <c r="B2313" s="196">
        <v>152708800</v>
      </c>
    </row>
    <row r="2314" spans="1:2">
      <c r="A2314" s="194" t="s">
        <v>1320</v>
      </c>
      <c r="B2314" s="197">
        <v>22460000</v>
      </c>
    </row>
    <row r="2315" spans="1:2">
      <c r="A2315" s="195" t="s">
        <v>2262</v>
      </c>
      <c r="B2315" s="198">
        <v>22460000</v>
      </c>
    </row>
    <row r="2316" spans="1:2">
      <c r="A2316" s="194" t="s">
        <v>1321</v>
      </c>
      <c r="B2316" s="197">
        <v>17964800</v>
      </c>
    </row>
    <row r="2317" spans="1:2">
      <c r="A2317" s="195" t="s">
        <v>2268</v>
      </c>
      <c r="B2317" s="198">
        <v>17964800</v>
      </c>
    </row>
    <row r="2318" spans="1:2">
      <c r="A2318" s="194" t="s">
        <v>1322</v>
      </c>
      <c r="B2318" s="197">
        <v>22460000</v>
      </c>
    </row>
    <row r="2319" spans="1:2">
      <c r="A2319" s="195" t="s">
        <v>2272</v>
      </c>
      <c r="B2319" s="198">
        <v>22460000</v>
      </c>
    </row>
    <row r="2320" spans="1:2">
      <c r="A2320" s="194" t="s">
        <v>1959</v>
      </c>
      <c r="B2320" s="197">
        <v>22456000</v>
      </c>
    </row>
    <row r="2321" spans="1:2">
      <c r="A2321" s="195" t="s">
        <v>2279</v>
      </c>
      <c r="B2321" s="198">
        <v>22456000</v>
      </c>
    </row>
    <row r="2322" spans="1:2">
      <c r="A2322" s="194" t="s">
        <v>1960</v>
      </c>
      <c r="B2322" s="197">
        <v>22456000</v>
      </c>
    </row>
    <row r="2323" spans="1:2">
      <c r="A2323" s="195" t="s">
        <v>2246</v>
      </c>
      <c r="B2323" s="198">
        <v>22456000</v>
      </c>
    </row>
    <row r="2324" spans="1:2">
      <c r="A2324" s="194" t="s">
        <v>2704</v>
      </c>
      <c r="B2324" s="197">
        <v>22456000</v>
      </c>
    </row>
    <row r="2325" spans="1:2">
      <c r="A2325" s="195" t="s">
        <v>2242</v>
      </c>
      <c r="B2325" s="198">
        <v>22456000</v>
      </c>
    </row>
    <row r="2326" spans="1:2">
      <c r="A2326" s="194" t="s">
        <v>2705</v>
      </c>
      <c r="B2326" s="197">
        <v>22456000</v>
      </c>
    </row>
    <row r="2327" spans="1:2">
      <c r="A2327" s="195" t="s">
        <v>2284</v>
      </c>
      <c r="B2327" s="198">
        <v>22456000</v>
      </c>
    </row>
    <row r="2328" spans="1:2">
      <c r="A2328" s="193" t="s">
        <v>1323</v>
      </c>
      <c r="B2328" s="196">
        <v>21267623577.090004</v>
      </c>
    </row>
    <row r="2329" spans="1:2">
      <c r="A2329" s="194" t="s">
        <v>1324</v>
      </c>
      <c r="B2329" s="197">
        <v>1076936400</v>
      </c>
    </row>
    <row r="2330" spans="1:2">
      <c r="A2330" s="195" t="s">
        <v>2262</v>
      </c>
      <c r="B2330" s="198">
        <v>1076936400</v>
      </c>
    </row>
    <row r="2331" spans="1:2">
      <c r="A2331" s="194" t="s">
        <v>1325</v>
      </c>
      <c r="B2331" s="197">
        <v>71835760</v>
      </c>
    </row>
    <row r="2332" spans="1:2">
      <c r="A2332" s="195" t="s">
        <v>2262</v>
      </c>
      <c r="B2332" s="198">
        <v>71835760</v>
      </c>
    </row>
    <row r="2333" spans="1:2">
      <c r="A2333" s="194" t="s">
        <v>1326</v>
      </c>
      <c r="B2333" s="197">
        <v>1141511631</v>
      </c>
    </row>
    <row r="2334" spans="1:2">
      <c r="A2334" s="195" t="s">
        <v>2263</v>
      </c>
      <c r="B2334" s="198">
        <v>1141511631</v>
      </c>
    </row>
    <row r="2335" spans="1:2">
      <c r="A2335" s="195" t="s">
        <v>2265</v>
      </c>
      <c r="B2335" s="199"/>
    </row>
    <row r="2336" spans="1:2">
      <c r="A2336" s="194" t="s">
        <v>1327</v>
      </c>
      <c r="B2336" s="197">
        <v>1102532050</v>
      </c>
    </row>
    <row r="2337" spans="1:2">
      <c r="A2337" s="195" t="s">
        <v>2265</v>
      </c>
      <c r="B2337" s="198">
        <v>1102532050</v>
      </c>
    </row>
    <row r="2338" spans="1:2">
      <c r="A2338" s="194" t="s">
        <v>1328</v>
      </c>
      <c r="B2338" s="197">
        <v>38824408</v>
      </c>
    </row>
    <row r="2339" spans="1:2">
      <c r="A2339" s="195" t="s">
        <v>2265</v>
      </c>
      <c r="B2339" s="198">
        <v>38824408</v>
      </c>
    </row>
    <row r="2340" spans="1:2">
      <c r="A2340" s="194" t="s">
        <v>1329</v>
      </c>
      <c r="B2340" s="197">
        <v>1135480540.4400001</v>
      </c>
    </row>
    <row r="2341" spans="1:2">
      <c r="A2341" s="195" t="s">
        <v>2270</v>
      </c>
      <c r="B2341" s="198">
        <v>1135480540.4400001</v>
      </c>
    </row>
    <row r="2342" spans="1:2">
      <c r="A2342" s="194" t="s">
        <v>1330</v>
      </c>
      <c r="B2342" s="197">
        <v>1129751079.3199999</v>
      </c>
    </row>
    <row r="2343" spans="1:2">
      <c r="A2343" s="195" t="s">
        <v>2272</v>
      </c>
      <c r="B2343" s="198">
        <v>1129751079.3199999</v>
      </c>
    </row>
    <row r="2344" spans="1:2">
      <c r="A2344" s="194" t="s">
        <v>1331</v>
      </c>
      <c r="B2344" s="197">
        <v>1140184172.4000001</v>
      </c>
    </row>
    <row r="2345" spans="1:2">
      <c r="A2345" s="195" t="s">
        <v>2251</v>
      </c>
      <c r="B2345" s="198">
        <v>1140184172.4000001</v>
      </c>
    </row>
    <row r="2346" spans="1:2">
      <c r="A2346" s="194" t="s">
        <v>1961</v>
      </c>
      <c r="B2346" s="197">
        <v>1124467652</v>
      </c>
    </row>
    <row r="2347" spans="1:2">
      <c r="A2347" s="195" t="s">
        <v>2237</v>
      </c>
      <c r="B2347" s="198">
        <v>1124467652</v>
      </c>
    </row>
    <row r="2348" spans="1:2">
      <c r="A2348" s="195" t="s">
        <v>2278</v>
      </c>
      <c r="B2348" s="199"/>
    </row>
    <row r="2349" spans="1:2">
      <c r="A2349" s="195" t="s">
        <v>2279</v>
      </c>
      <c r="B2349" s="199"/>
    </row>
    <row r="2350" spans="1:2">
      <c r="A2350" s="195" t="s">
        <v>2242</v>
      </c>
      <c r="B2350" s="199"/>
    </row>
    <row r="2351" spans="1:2">
      <c r="A2351" s="194" t="s">
        <v>1962</v>
      </c>
      <c r="B2351" s="197">
        <v>1133059928</v>
      </c>
    </row>
    <row r="2352" spans="1:2">
      <c r="A2352" s="195" t="s">
        <v>2279</v>
      </c>
      <c r="B2352" s="198">
        <v>1133059928</v>
      </c>
    </row>
    <row r="2353" spans="1:2">
      <c r="A2353" s="195" t="s">
        <v>2246</v>
      </c>
      <c r="B2353" s="199"/>
    </row>
    <row r="2354" spans="1:2">
      <c r="A2354" s="195" t="s">
        <v>2281</v>
      </c>
      <c r="B2354" s="199"/>
    </row>
    <row r="2355" spans="1:2">
      <c r="A2355" s="195" t="s">
        <v>2242</v>
      </c>
      <c r="B2355" s="199"/>
    </row>
    <row r="2356" spans="1:2">
      <c r="A2356" s="195" t="s">
        <v>2256</v>
      </c>
      <c r="B2356" s="199"/>
    </row>
    <row r="2357" spans="1:2">
      <c r="A2357" s="194" t="s">
        <v>1963</v>
      </c>
      <c r="B2357" s="197">
        <v>1128675193.5</v>
      </c>
    </row>
    <row r="2358" spans="1:2">
      <c r="A2358" s="195" t="s">
        <v>2246</v>
      </c>
      <c r="B2358" s="198">
        <v>1128675193.5</v>
      </c>
    </row>
    <row r="2359" spans="1:2">
      <c r="A2359" s="195" t="s">
        <v>2280</v>
      </c>
      <c r="B2359" s="199"/>
    </row>
    <row r="2360" spans="1:2">
      <c r="A2360" s="195" t="s">
        <v>2282</v>
      </c>
      <c r="B2360" s="199"/>
    </row>
    <row r="2361" spans="1:2">
      <c r="A2361" s="195" t="s">
        <v>2242</v>
      </c>
      <c r="B2361" s="199"/>
    </row>
    <row r="2362" spans="1:2">
      <c r="A2362" s="194" t="s">
        <v>1964</v>
      </c>
      <c r="B2362" s="197">
        <v>1130811556</v>
      </c>
    </row>
    <row r="2363" spans="1:2">
      <c r="A2363" s="195" t="s">
        <v>2281</v>
      </c>
      <c r="B2363" s="198">
        <v>1130811556</v>
      </c>
    </row>
    <row r="2364" spans="1:2">
      <c r="A2364" s="195" t="s">
        <v>2249</v>
      </c>
      <c r="B2364" s="199"/>
    </row>
    <row r="2365" spans="1:2">
      <c r="A2365" s="195" t="s">
        <v>2242</v>
      </c>
      <c r="B2365" s="199"/>
    </row>
    <row r="2366" spans="1:2">
      <c r="A2366" s="194" t="s">
        <v>1965</v>
      </c>
      <c r="B2366" s="197">
        <v>1152650896.3199999</v>
      </c>
    </row>
    <row r="2367" spans="1:2">
      <c r="A2367" s="195" t="s">
        <v>2240</v>
      </c>
      <c r="B2367" s="198">
        <v>1152650896.3199999</v>
      </c>
    </row>
    <row r="2368" spans="1:2">
      <c r="A2368" s="195" t="s">
        <v>2282</v>
      </c>
      <c r="B2368" s="199"/>
    </row>
    <row r="2369" spans="1:2">
      <c r="A2369" s="195" t="s">
        <v>2249</v>
      </c>
      <c r="B2369" s="199"/>
    </row>
    <row r="2370" spans="1:2">
      <c r="A2370" s="195" t="s">
        <v>2242</v>
      </c>
      <c r="B2370" s="199"/>
    </row>
    <row r="2371" spans="1:2">
      <c r="A2371" s="194" t="s">
        <v>2706</v>
      </c>
      <c r="B2371" s="197">
        <v>1094552362.9300001</v>
      </c>
    </row>
    <row r="2372" spans="1:2">
      <c r="A2372" s="195" t="s">
        <v>2249</v>
      </c>
      <c r="B2372" s="198">
        <v>1094552362.9300001</v>
      </c>
    </row>
    <row r="2373" spans="1:2">
      <c r="A2373" s="195" t="s">
        <v>2242</v>
      </c>
      <c r="B2373" s="199"/>
    </row>
    <row r="2374" spans="1:2">
      <c r="A2374" s="195" t="s">
        <v>2283</v>
      </c>
      <c r="B2374" s="199"/>
    </row>
    <row r="2375" spans="1:2">
      <c r="A2375" s="195" t="s">
        <v>2256</v>
      </c>
      <c r="B2375" s="199"/>
    </row>
    <row r="2376" spans="1:2">
      <c r="A2376" s="194" t="s">
        <v>2707</v>
      </c>
      <c r="B2376" s="197">
        <v>1095435765.05</v>
      </c>
    </row>
    <row r="2377" spans="1:2">
      <c r="A2377" s="195" t="s">
        <v>2242</v>
      </c>
      <c r="B2377" s="198">
        <v>1095435765.05</v>
      </c>
    </row>
    <row r="2378" spans="1:2">
      <c r="A2378" s="195" t="s">
        <v>2256</v>
      </c>
      <c r="B2378" s="199"/>
    </row>
    <row r="2379" spans="1:2">
      <c r="A2379" s="194" t="s">
        <v>2708</v>
      </c>
      <c r="B2379" s="197">
        <v>1091596290.1199999</v>
      </c>
    </row>
    <row r="2380" spans="1:2">
      <c r="A2380" s="195" t="s">
        <v>2245</v>
      </c>
      <c r="B2380" s="198">
        <v>1091596290.1199999</v>
      </c>
    </row>
    <row r="2381" spans="1:2">
      <c r="A2381" s="195" t="s">
        <v>2283</v>
      </c>
      <c r="B2381" s="199"/>
    </row>
    <row r="2382" spans="1:2">
      <c r="A2382" s="195" t="s">
        <v>2258</v>
      </c>
      <c r="B2382" s="199"/>
    </row>
    <row r="2383" spans="1:2">
      <c r="A2383" s="194" t="s">
        <v>2709</v>
      </c>
      <c r="B2383" s="197">
        <v>1093348236.4000001</v>
      </c>
    </row>
    <row r="2384" spans="1:2">
      <c r="A2384" s="195" t="s">
        <v>2283</v>
      </c>
      <c r="B2384" s="198">
        <v>1093348236.4000001</v>
      </c>
    </row>
    <row r="2385" spans="1:2">
      <c r="A2385" s="194" t="s">
        <v>2710</v>
      </c>
      <c r="B2385" s="197">
        <v>1095690326.6099999</v>
      </c>
    </row>
    <row r="2386" spans="1:2">
      <c r="A2386" s="195" t="s">
        <v>2256</v>
      </c>
      <c r="B2386" s="198">
        <v>1095690326.6099999</v>
      </c>
    </row>
    <row r="2387" spans="1:2">
      <c r="A2387" s="195" t="s">
        <v>2258</v>
      </c>
      <c r="B2387" s="199"/>
    </row>
    <row r="2388" spans="1:2">
      <c r="A2388" s="195" t="s">
        <v>2284</v>
      </c>
      <c r="B2388" s="199"/>
    </row>
    <row r="2389" spans="1:2">
      <c r="A2389" s="194" t="s">
        <v>2711</v>
      </c>
      <c r="B2389" s="197">
        <v>1095680000</v>
      </c>
    </row>
    <row r="2390" spans="1:2">
      <c r="A2390" s="195" t="s">
        <v>2256</v>
      </c>
      <c r="B2390" s="198">
        <v>1095680000</v>
      </c>
    </row>
    <row r="2391" spans="1:2">
      <c r="A2391" s="195" t="s">
        <v>2258</v>
      </c>
      <c r="B2391" s="199"/>
    </row>
    <row r="2392" spans="1:2">
      <c r="A2392" s="194" t="s">
        <v>2712</v>
      </c>
      <c r="B2392" s="197">
        <v>549451996</v>
      </c>
    </row>
    <row r="2393" spans="1:2">
      <c r="A2393" s="195" t="s">
        <v>2284</v>
      </c>
      <c r="B2393" s="198">
        <v>549451996</v>
      </c>
    </row>
    <row r="2394" spans="1:2">
      <c r="A2394" s="194" t="s">
        <v>2713</v>
      </c>
      <c r="B2394" s="197">
        <v>549448000</v>
      </c>
    </row>
    <row r="2395" spans="1:2">
      <c r="A2395" s="195" t="s">
        <v>2284</v>
      </c>
      <c r="B2395" s="198">
        <v>549448000</v>
      </c>
    </row>
    <row r="2396" spans="1:2">
      <c r="A2396" s="195" t="s">
        <v>2236</v>
      </c>
      <c r="B2396" s="199"/>
    </row>
    <row r="2397" spans="1:2">
      <c r="A2397" s="194" t="s">
        <v>2714</v>
      </c>
      <c r="B2397" s="197">
        <v>547848000</v>
      </c>
    </row>
    <row r="2398" spans="1:2">
      <c r="A2398" s="195" t="s">
        <v>2236</v>
      </c>
      <c r="B2398" s="198">
        <v>547848000</v>
      </c>
    </row>
    <row r="2399" spans="1:2">
      <c r="A2399" s="194" t="s">
        <v>2715</v>
      </c>
      <c r="B2399" s="197">
        <v>136962333</v>
      </c>
    </row>
    <row r="2400" spans="1:2">
      <c r="A2400" s="195" t="s">
        <v>2236</v>
      </c>
      <c r="B2400" s="198">
        <v>136962333</v>
      </c>
    </row>
    <row r="2401" spans="1:2">
      <c r="A2401" s="194" t="s">
        <v>2716</v>
      </c>
      <c r="B2401" s="197">
        <v>410889000</v>
      </c>
    </row>
    <row r="2402" spans="1:2">
      <c r="A2402" s="195" t="s">
        <v>2236</v>
      </c>
      <c r="B2402" s="198">
        <v>410889000</v>
      </c>
    </row>
    <row r="2403" spans="1:2">
      <c r="A2403" s="193" t="s">
        <v>615</v>
      </c>
      <c r="B2403" s="196">
        <v>134736000</v>
      </c>
    </row>
    <row r="2404" spans="1:2">
      <c r="A2404" s="194" t="s">
        <v>1332</v>
      </c>
      <c r="B2404" s="197">
        <v>44912000</v>
      </c>
    </row>
    <row r="2405" spans="1:2">
      <c r="A2405" s="195" t="s">
        <v>2269</v>
      </c>
      <c r="B2405" s="198">
        <v>44912000</v>
      </c>
    </row>
    <row r="2406" spans="1:2">
      <c r="A2406" s="194" t="s">
        <v>1966</v>
      </c>
      <c r="B2406" s="197">
        <v>44912000</v>
      </c>
    </row>
    <row r="2407" spans="1:2">
      <c r="A2407" s="195" t="s">
        <v>2276</v>
      </c>
      <c r="B2407" s="198">
        <v>44912000</v>
      </c>
    </row>
    <row r="2408" spans="1:2">
      <c r="A2408" s="194" t="s">
        <v>2717</v>
      </c>
      <c r="B2408" s="197">
        <v>44912000</v>
      </c>
    </row>
    <row r="2409" spans="1:2">
      <c r="A2409" s="195" t="s">
        <v>2283</v>
      </c>
      <c r="B2409" s="198">
        <v>44912000</v>
      </c>
    </row>
    <row r="2410" spans="1:2">
      <c r="A2410" s="193" t="s">
        <v>1333</v>
      </c>
      <c r="B2410" s="196">
        <v>78232018</v>
      </c>
    </row>
    <row r="2411" spans="1:2">
      <c r="A2411" s="194" t="s">
        <v>1334</v>
      </c>
      <c r="B2411" s="197">
        <v>35560000</v>
      </c>
    </row>
    <row r="2412" spans="1:2">
      <c r="A2412" s="195" t="s">
        <v>2273</v>
      </c>
      <c r="B2412" s="198">
        <v>35560000</v>
      </c>
    </row>
    <row r="2413" spans="1:2">
      <c r="A2413" s="194" t="s">
        <v>1967</v>
      </c>
      <c r="B2413" s="197">
        <v>3556006</v>
      </c>
    </row>
    <row r="2414" spans="1:2">
      <c r="A2414" s="195" t="s">
        <v>2278</v>
      </c>
      <c r="B2414" s="198">
        <v>3556006</v>
      </c>
    </row>
    <row r="2415" spans="1:2">
      <c r="A2415" s="194" t="s">
        <v>1968</v>
      </c>
      <c r="B2415" s="197">
        <v>3556000</v>
      </c>
    </row>
    <row r="2416" spans="1:2">
      <c r="A2416" s="195" t="s">
        <v>2278</v>
      </c>
      <c r="B2416" s="198">
        <v>3556000</v>
      </c>
    </row>
    <row r="2417" spans="1:2">
      <c r="A2417" s="194" t="s">
        <v>1969</v>
      </c>
      <c r="B2417" s="197">
        <v>3556006</v>
      </c>
    </row>
    <row r="2418" spans="1:2">
      <c r="A2418" s="195" t="s">
        <v>2278</v>
      </c>
      <c r="B2418" s="198">
        <v>3556006</v>
      </c>
    </row>
    <row r="2419" spans="1:2">
      <c r="A2419" s="194" t="s">
        <v>1970</v>
      </c>
      <c r="B2419" s="197">
        <v>3556006</v>
      </c>
    </row>
    <row r="2420" spans="1:2">
      <c r="A2420" s="195" t="s">
        <v>2278</v>
      </c>
      <c r="B2420" s="198">
        <v>3556006</v>
      </c>
    </row>
    <row r="2421" spans="1:2">
      <c r="A2421" s="194" t="s">
        <v>1971</v>
      </c>
      <c r="B2421" s="197">
        <v>3556000</v>
      </c>
    </row>
    <row r="2422" spans="1:2">
      <c r="A2422" s="195" t="s">
        <v>2278</v>
      </c>
      <c r="B2422" s="198">
        <v>3556000</v>
      </c>
    </row>
    <row r="2423" spans="1:2">
      <c r="A2423" s="194" t="s">
        <v>1972</v>
      </c>
      <c r="B2423" s="197">
        <v>3556000</v>
      </c>
    </row>
    <row r="2424" spans="1:2">
      <c r="A2424" s="195" t="s">
        <v>2278</v>
      </c>
      <c r="B2424" s="198">
        <v>3556000</v>
      </c>
    </row>
    <row r="2425" spans="1:2">
      <c r="A2425" s="194" t="s">
        <v>1973</v>
      </c>
      <c r="B2425" s="197">
        <v>3556000</v>
      </c>
    </row>
    <row r="2426" spans="1:2">
      <c r="A2426" s="195" t="s">
        <v>2279</v>
      </c>
      <c r="B2426" s="198">
        <v>3556000</v>
      </c>
    </row>
    <row r="2427" spans="1:2">
      <c r="A2427" s="194" t="s">
        <v>1974</v>
      </c>
      <c r="B2427" s="197">
        <v>3556000</v>
      </c>
    </row>
    <row r="2428" spans="1:2">
      <c r="A2428" s="195" t="s">
        <v>2279</v>
      </c>
      <c r="B2428" s="198">
        <v>3556000</v>
      </c>
    </row>
    <row r="2429" spans="1:2">
      <c r="A2429" s="194" t="s">
        <v>1975</v>
      </c>
      <c r="B2429" s="197">
        <v>3556000</v>
      </c>
    </row>
    <row r="2430" spans="1:2">
      <c r="A2430" s="195" t="s">
        <v>2279</v>
      </c>
      <c r="B2430" s="198">
        <v>3556000</v>
      </c>
    </row>
    <row r="2431" spans="1:2">
      <c r="A2431" s="194" t="s">
        <v>1976</v>
      </c>
      <c r="B2431" s="197">
        <v>3556000</v>
      </c>
    </row>
    <row r="2432" spans="1:2">
      <c r="A2432" s="195" t="s">
        <v>2279</v>
      </c>
      <c r="B2432" s="198">
        <v>3556000</v>
      </c>
    </row>
    <row r="2433" spans="1:2">
      <c r="A2433" s="194" t="s">
        <v>1977</v>
      </c>
      <c r="B2433" s="197">
        <v>7112000</v>
      </c>
    </row>
    <row r="2434" spans="1:2">
      <c r="A2434" s="195" t="s">
        <v>2279</v>
      </c>
      <c r="B2434" s="198">
        <v>7112000</v>
      </c>
    </row>
    <row r="2435" spans="1:2">
      <c r="A2435" s="193" t="s">
        <v>1335</v>
      </c>
      <c r="B2435" s="196">
        <v>122292439336</v>
      </c>
    </row>
    <row r="2436" spans="1:2">
      <c r="A2436" s="194" t="s">
        <v>1336</v>
      </c>
      <c r="B2436" s="200"/>
    </row>
    <row r="2437" spans="1:2">
      <c r="A2437" s="195" t="s">
        <v>2326</v>
      </c>
      <c r="B2437" s="199"/>
    </row>
    <row r="2438" spans="1:2">
      <c r="A2438" s="195" t="s">
        <v>2262</v>
      </c>
      <c r="B2438" s="199"/>
    </row>
    <row r="2439" spans="1:2">
      <c r="A2439" s="194" t="s">
        <v>1337</v>
      </c>
      <c r="B2439" s="197">
        <v>6045200000</v>
      </c>
    </row>
    <row r="2440" spans="1:2">
      <c r="A2440" s="195" t="s">
        <v>2358</v>
      </c>
      <c r="B2440" s="198">
        <v>6045200000</v>
      </c>
    </row>
    <row r="2441" spans="1:2">
      <c r="A2441" s="195" t="s">
        <v>2262</v>
      </c>
      <c r="B2441" s="199"/>
    </row>
    <row r="2442" spans="1:2">
      <c r="A2442" s="195" t="s">
        <v>2264</v>
      </c>
      <c r="B2442" s="199"/>
    </row>
    <row r="2443" spans="1:2">
      <c r="A2443" s="194" t="s">
        <v>1338</v>
      </c>
      <c r="B2443" s="197">
        <v>6400800000</v>
      </c>
    </row>
    <row r="2444" spans="1:2">
      <c r="A2444" s="195" t="s">
        <v>2358</v>
      </c>
      <c r="B2444" s="198">
        <v>91965272</v>
      </c>
    </row>
    <row r="2445" spans="1:2">
      <c r="A2445" s="195" t="s">
        <v>2262</v>
      </c>
      <c r="B2445" s="198">
        <v>3071694136</v>
      </c>
    </row>
    <row r="2446" spans="1:2">
      <c r="A2446" s="195" t="s">
        <v>2263</v>
      </c>
      <c r="B2446" s="198">
        <v>3237140592</v>
      </c>
    </row>
    <row r="2447" spans="1:2">
      <c r="A2447" s="195" t="s">
        <v>2264</v>
      </c>
      <c r="B2447" s="199"/>
    </row>
    <row r="2448" spans="1:2">
      <c r="A2448" s="194" t="s">
        <v>1339</v>
      </c>
      <c r="B2448" s="197">
        <v>355600000</v>
      </c>
    </row>
    <row r="2449" spans="1:2">
      <c r="A2449" s="195" t="s">
        <v>2263</v>
      </c>
      <c r="B2449" s="198">
        <v>355600000</v>
      </c>
    </row>
    <row r="2450" spans="1:2">
      <c r="A2450" s="195" t="s">
        <v>2264</v>
      </c>
      <c r="B2450" s="199"/>
    </row>
    <row r="2451" spans="1:2">
      <c r="A2451" s="195" t="s">
        <v>2267</v>
      </c>
      <c r="B2451" s="199"/>
    </row>
    <row r="2452" spans="1:2">
      <c r="A2452" s="194" t="s">
        <v>1340</v>
      </c>
      <c r="B2452" s="197">
        <v>5689600000</v>
      </c>
    </row>
    <row r="2453" spans="1:2">
      <c r="A2453" s="195" t="s">
        <v>2263</v>
      </c>
      <c r="B2453" s="198">
        <v>2549328404</v>
      </c>
    </row>
    <row r="2454" spans="1:2">
      <c r="A2454" s="195" t="s">
        <v>2264</v>
      </c>
      <c r="B2454" s="198">
        <v>3067213576</v>
      </c>
    </row>
    <row r="2455" spans="1:2">
      <c r="A2455" s="195" t="s">
        <v>2265</v>
      </c>
      <c r="B2455" s="198">
        <v>73058020</v>
      </c>
    </row>
    <row r="2456" spans="1:2">
      <c r="A2456" s="195" t="s">
        <v>2267</v>
      </c>
      <c r="B2456" s="199"/>
    </row>
    <row r="2457" spans="1:2">
      <c r="A2457" s="194" t="s">
        <v>1341</v>
      </c>
      <c r="B2457" s="197">
        <v>1550465280</v>
      </c>
    </row>
    <row r="2458" spans="1:2">
      <c r="A2458" s="195" t="s">
        <v>2265</v>
      </c>
      <c r="B2458" s="198">
        <v>1550465280</v>
      </c>
    </row>
    <row r="2459" spans="1:2">
      <c r="A2459" s="194" t="s">
        <v>1342</v>
      </c>
      <c r="B2459" s="197">
        <v>1457960000</v>
      </c>
    </row>
    <row r="2460" spans="1:2">
      <c r="A2460" s="195" t="s">
        <v>2265</v>
      </c>
      <c r="B2460" s="198">
        <v>1457960000</v>
      </c>
    </row>
    <row r="2461" spans="1:2">
      <c r="A2461" s="195" t="s">
        <v>2268</v>
      </c>
      <c r="B2461" s="199"/>
    </row>
    <row r="2462" spans="1:2">
      <c r="A2462" s="194" t="s">
        <v>1343</v>
      </c>
      <c r="B2462" s="197">
        <v>6151880000</v>
      </c>
    </row>
    <row r="2463" spans="1:2">
      <c r="A2463" s="195" t="s">
        <v>2267</v>
      </c>
      <c r="B2463" s="198">
        <v>6134192456</v>
      </c>
    </row>
    <row r="2464" spans="1:2">
      <c r="A2464" s="195" t="s">
        <v>2268</v>
      </c>
      <c r="B2464" s="198">
        <v>17687544</v>
      </c>
    </row>
    <row r="2465" spans="1:2">
      <c r="A2465" s="195" t="s">
        <v>2269</v>
      </c>
      <c r="B2465" s="199"/>
    </row>
    <row r="2466" spans="1:2">
      <c r="A2466" s="194" t="s">
        <v>1344</v>
      </c>
      <c r="B2466" s="197">
        <v>3058160000</v>
      </c>
    </row>
    <row r="2467" spans="1:2">
      <c r="A2467" s="195" t="s">
        <v>2268</v>
      </c>
      <c r="B2467" s="198">
        <v>3038185948</v>
      </c>
    </row>
    <row r="2468" spans="1:2">
      <c r="A2468" s="195" t="s">
        <v>2269</v>
      </c>
      <c r="B2468" s="199"/>
    </row>
    <row r="2469" spans="1:2">
      <c r="A2469" s="195" t="s">
        <v>2270</v>
      </c>
      <c r="B2469" s="198">
        <v>19974052</v>
      </c>
    </row>
    <row r="2470" spans="1:2">
      <c r="A2470" s="195" t="s">
        <v>2261</v>
      </c>
      <c r="B2470" s="199"/>
    </row>
    <row r="2471" spans="1:2">
      <c r="A2471" s="194" t="s">
        <v>1345</v>
      </c>
      <c r="B2471" s="197">
        <v>6116320000</v>
      </c>
    </row>
    <row r="2472" spans="1:2">
      <c r="A2472" s="195" t="s">
        <v>2270</v>
      </c>
      <c r="B2472" s="198">
        <v>1507655100</v>
      </c>
    </row>
    <row r="2473" spans="1:2">
      <c r="A2473" s="195" t="s">
        <v>2261</v>
      </c>
      <c r="B2473" s="198">
        <v>4572827532</v>
      </c>
    </row>
    <row r="2474" spans="1:2">
      <c r="A2474" s="195" t="s">
        <v>2272</v>
      </c>
      <c r="B2474" s="198">
        <v>35837368</v>
      </c>
    </row>
    <row r="2475" spans="1:2">
      <c r="A2475" s="194" t="s">
        <v>1346</v>
      </c>
      <c r="B2475" s="197">
        <v>6080760000</v>
      </c>
    </row>
    <row r="2476" spans="1:2">
      <c r="A2476" s="195" t="s">
        <v>2272</v>
      </c>
      <c r="B2476" s="198">
        <v>6052902296</v>
      </c>
    </row>
    <row r="2477" spans="1:2">
      <c r="A2477" s="195" t="s">
        <v>2251</v>
      </c>
      <c r="B2477" s="198">
        <v>27857704</v>
      </c>
    </row>
    <row r="2478" spans="1:2">
      <c r="A2478" s="195" t="s">
        <v>2273</v>
      </c>
      <c r="B2478" s="199"/>
    </row>
    <row r="2479" spans="1:2">
      <c r="A2479" s="195" t="s">
        <v>2274</v>
      </c>
      <c r="B2479" s="199"/>
    </row>
    <row r="2480" spans="1:2">
      <c r="A2480" s="194" t="s">
        <v>1347</v>
      </c>
      <c r="B2480" s="197">
        <v>6080760000</v>
      </c>
    </row>
    <row r="2481" spans="1:2">
      <c r="A2481" s="195" t="s">
        <v>2251</v>
      </c>
      <c r="B2481" s="198">
        <v>3016775272</v>
      </c>
    </row>
    <row r="2482" spans="1:2">
      <c r="A2482" s="195" t="s">
        <v>2273</v>
      </c>
      <c r="B2482" s="198">
        <v>3028702096</v>
      </c>
    </row>
    <row r="2483" spans="1:2">
      <c r="A2483" s="195" t="s">
        <v>2274</v>
      </c>
      <c r="B2483" s="199"/>
    </row>
    <row r="2484" spans="1:2">
      <c r="A2484" s="195" t="s">
        <v>2275</v>
      </c>
      <c r="B2484" s="198">
        <v>35282632</v>
      </c>
    </row>
    <row r="2485" spans="1:2">
      <c r="A2485" s="194" t="s">
        <v>1348</v>
      </c>
      <c r="B2485" s="197">
        <v>6080790000</v>
      </c>
    </row>
    <row r="2486" spans="1:2">
      <c r="A2486" s="195" t="s">
        <v>2275</v>
      </c>
      <c r="B2486" s="198">
        <v>4495390072</v>
      </c>
    </row>
    <row r="2487" spans="1:2">
      <c r="A2487" s="195" t="s">
        <v>2237</v>
      </c>
      <c r="B2487" s="198">
        <v>1511591592</v>
      </c>
    </row>
    <row r="2488" spans="1:2">
      <c r="A2488" s="195" t="s">
        <v>2276</v>
      </c>
      <c r="B2488" s="198">
        <v>73808336</v>
      </c>
    </row>
    <row r="2489" spans="1:2">
      <c r="A2489" s="195" t="s">
        <v>2277</v>
      </c>
      <c r="B2489" s="199"/>
    </row>
    <row r="2490" spans="1:2">
      <c r="A2490" s="194" t="s">
        <v>1978</v>
      </c>
      <c r="B2490" s="197">
        <v>5974080000</v>
      </c>
    </row>
    <row r="2491" spans="1:2">
      <c r="A2491" s="195" t="s">
        <v>2276</v>
      </c>
      <c r="B2491" s="198">
        <v>5968578868</v>
      </c>
    </row>
    <row r="2492" spans="1:2">
      <c r="A2492" s="195" t="s">
        <v>2277</v>
      </c>
      <c r="B2492" s="198">
        <v>5501132</v>
      </c>
    </row>
    <row r="2493" spans="1:2">
      <c r="A2493" s="195" t="s">
        <v>2278</v>
      </c>
      <c r="B2493" s="199"/>
    </row>
    <row r="2494" spans="1:2">
      <c r="A2494" s="194" t="s">
        <v>1979</v>
      </c>
      <c r="B2494" s="197">
        <v>4551680000</v>
      </c>
    </row>
    <row r="2495" spans="1:2">
      <c r="A2495" s="195" t="s">
        <v>2277</v>
      </c>
      <c r="B2495" s="198">
        <v>1502111296</v>
      </c>
    </row>
    <row r="2496" spans="1:2">
      <c r="A2496" s="195" t="s">
        <v>2278</v>
      </c>
      <c r="B2496" s="198">
        <v>3018546160</v>
      </c>
    </row>
    <row r="2497" spans="1:2">
      <c r="A2497" s="195" t="s">
        <v>2279</v>
      </c>
      <c r="B2497" s="198">
        <v>31022544</v>
      </c>
    </row>
    <row r="2498" spans="1:2">
      <c r="A2498" s="195" t="s">
        <v>2246</v>
      </c>
      <c r="B2498" s="199"/>
    </row>
    <row r="2499" spans="1:2">
      <c r="A2499" s="194" t="s">
        <v>1980</v>
      </c>
      <c r="B2499" s="197">
        <v>7538720000</v>
      </c>
    </row>
    <row r="2500" spans="1:2">
      <c r="A2500" s="195" t="s">
        <v>2279</v>
      </c>
      <c r="B2500" s="198">
        <v>1477578452</v>
      </c>
    </row>
    <row r="2501" spans="1:2">
      <c r="A2501" s="195" t="s">
        <v>2246</v>
      </c>
      <c r="B2501" s="198">
        <v>6052560920</v>
      </c>
    </row>
    <row r="2502" spans="1:2">
      <c r="A2502" s="195" t="s">
        <v>2280</v>
      </c>
      <c r="B2502" s="198">
        <v>8580628</v>
      </c>
    </row>
    <row r="2503" spans="1:2">
      <c r="A2503" s="195" t="s">
        <v>2281</v>
      </c>
      <c r="B2503" s="199"/>
    </row>
    <row r="2504" spans="1:2">
      <c r="A2504" s="194" t="s">
        <v>1981</v>
      </c>
      <c r="B2504" s="197">
        <v>10668000000</v>
      </c>
    </row>
    <row r="2505" spans="1:2">
      <c r="A2505" s="195" t="s">
        <v>2280</v>
      </c>
      <c r="B2505" s="198">
        <v>3030291628</v>
      </c>
    </row>
    <row r="2506" spans="1:2">
      <c r="A2506" s="195" t="s">
        <v>2281</v>
      </c>
      <c r="B2506" s="198">
        <v>4561064284</v>
      </c>
    </row>
    <row r="2507" spans="1:2">
      <c r="A2507" s="195" t="s">
        <v>2240</v>
      </c>
      <c r="B2507" s="198">
        <v>3039878604</v>
      </c>
    </row>
    <row r="2508" spans="1:2">
      <c r="A2508" s="195" t="s">
        <v>2282</v>
      </c>
      <c r="B2508" s="198">
        <v>36765484</v>
      </c>
    </row>
    <row r="2509" spans="1:2">
      <c r="A2509" s="195" t="s">
        <v>2249</v>
      </c>
      <c r="B2509" s="199"/>
    </row>
    <row r="2510" spans="1:2">
      <c r="A2510" s="194" t="s">
        <v>1982</v>
      </c>
      <c r="B2510" s="197">
        <v>4529682584</v>
      </c>
    </row>
    <row r="2511" spans="1:2">
      <c r="A2511" s="195" t="s">
        <v>2240</v>
      </c>
      <c r="B2511" s="198">
        <v>1522487176</v>
      </c>
    </row>
    <row r="2512" spans="1:2">
      <c r="A2512" s="195" t="s">
        <v>2282</v>
      </c>
      <c r="B2512" s="198">
        <v>3007195408</v>
      </c>
    </row>
    <row r="2513" spans="1:2">
      <c r="A2513" s="195" t="s">
        <v>2249</v>
      </c>
      <c r="B2513" s="199"/>
    </row>
    <row r="2514" spans="1:2">
      <c r="A2514" s="195" t="s">
        <v>2242</v>
      </c>
      <c r="B2514" s="199"/>
    </row>
    <row r="2515" spans="1:2">
      <c r="A2515" s="194" t="s">
        <v>2718</v>
      </c>
      <c r="B2515" s="197">
        <v>8765440000</v>
      </c>
    </row>
    <row r="2516" spans="1:2">
      <c r="A2516" s="195" t="s">
        <v>2249</v>
      </c>
      <c r="B2516" s="198">
        <v>4407194752</v>
      </c>
    </row>
    <row r="2517" spans="1:2">
      <c r="A2517" s="195" t="s">
        <v>2242</v>
      </c>
      <c r="B2517" s="198">
        <v>4358245248</v>
      </c>
    </row>
    <row r="2518" spans="1:2">
      <c r="A2518" s="195" t="s">
        <v>2283</v>
      </c>
      <c r="B2518" s="199"/>
    </row>
    <row r="2519" spans="1:2">
      <c r="A2519" s="194" t="s">
        <v>2719</v>
      </c>
      <c r="B2519" s="197">
        <v>8902400000</v>
      </c>
    </row>
    <row r="2520" spans="1:2">
      <c r="A2520" s="195" t="s">
        <v>2242</v>
      </c>
      <c r="B2520" s="198">
        <v>56759648</v>
      </c>
    </row>
    <row r="2521" spans="1:2">
      <c r="A2521" s="195" t="s">
        <v>2245</v>
      </c>
      <c r="B2521" s="198">
        <v>4413217567.9800005</v>
      </c>
    </row>
    <row r="2522" spans="1:2">
      <c r="A2522" s="195" t="s">
        <v>2283</v>
      </c>
      <c r="B2522" s="198">
        <v>4418535039.9899998</v>
      </c>
    </row>
    <row r="2523" spans="1:2">
      <c r="A2523" s="195" t="s">
        <v>2256</v>
      </c>
      <c r="B2523" s="198">
        <v>13887744.029999999</v>
      </c>
    </row>
    <row r="2524" spans="1:2">
      <c r="A2524" s="194" t="s">
        <v>2720</v>
      </c>
      <c r="B2524" s="197">
        <v>8902400000</v>
      </c>
    </row>
    <row r="2525" spans="1:2">
      <c r="A2525" s="195" t="s">
        <v>2256</v>
      </c>
      <c r="B2525" s="198">
        <v>4404506912</v>
      </c>
    </row>
    <row r="2526" spans="1:2">
      <c r="A2526" s="195" t="s">
        <v>2258</v>
      </c>
      <c r="B2526" s="198">
        <v>2952772000</v>
      </c>
    </row>
    <row r="2527" spans="1:2">
      <c r="A2527" s="195" t="s">
        <v>2284</v>
      </c>
      <c r="B2527" s="198">
        <v>1545121088</v>
      </c>
    </row>
    <row r="2528" spans="1:2">
      <c r="A2528" s="194" t="s">
        <v>2721</v>
      </c>
      <c r="B2528" s="197">
        <v>6300160000</v>
      </c>
    </row>
    <row r="2529" spans="1:2">
      <c r="A2529" s="195" t="s">
        <v>2284</v>
      </c>
      <c r="B2529" s="198">
        <v>4402473056</v>
      </c>
    </row>
    <row r="2530" spans="1:2">
      <c r="A2530" s="195" t="s">
        <v>2236</v>
      </c>
      <c r="B2530" s="198">
        <v>1897686944</v>
      </c>
    </row>
    <row r="2531" spans="1:2">
      <c r="A2531" s="194" t="s">
        <v>2722</v>
      </c>
      <c r="B2531" s="197">
        <v>684800000</v>
      </c>
    </row>
    <row r="2532" spans="1:2">
      <c r="A2532" s="195" t="s">
        <v>2236</v>
      </c>
      <c r="B2532" s="198">
        <v>684800000</v>
      </c>
    </row>
    <row r="2533" spans="1:2">
      <c r="A2533" s="194" t="s">
        <v>2723</v>
      </c>
      <c r="B2533" s="197">
        <v>406781472</v>
      </c>
    </row>
    <row r="2534" spans="1:2">
      <c r="A2534" s="195" t="s">
        <v>2236</v>
      </c>
      <c r="B2534" s="198">
        <v>406781472</v>
      </c>
    </row>
    <row r="2535" spans="1:2">
      <c r="A2535" s="193" t="s">
        <v>618</v>
      </c>
      <c r="B2535" s="196">
        <v>13473620</v>
      </c>
    </row>
    <row r="2536" spans="1:2">
      <c r="A2536" s="194" t="s">
        <v>1349</v>
      </c>
      <c r="B2536" s="197">
        <v>8982400</v>
      </c>
    </row>
    <row r="2537" spans="1:2">
      <c r="A2537" s="195" t="s">
        <v>2267</v>
      </c>
      <c r="B2537" s="198">
        <v>8982400</v>
      </c>
    </row>
    <row r="2538" spans="1:2">
      <c r="A2538" s="194" t="s">
        <v>2724</v>
      </c>
      <c r="B2538" s="197">
        <v>4491220</v>
      </c>
    </row>
    <row r="2539" spans="1:2">
      <c r="A2539" s="195" t="s">
        <v>2236</v>
      </c>
      <c r="B2539" s="198">
        <v>4491220</v>
      </c>
    </row>
    <row r="2540" spans="1:2">
      <c r="A2540" s="193" t="s">
        <v>1350</v>
      </c>
      <c r="B2540" s="196">
        <v>808455000</v>
      </c>
    </row>
    <row r="2541" spans="1:2">
      <c r="A2541" s="194" t="s">
        <v>1351</v>
      </c>
      <c r="B2541" s="197">
        <v>134736000</v>
      </c>
    </row>
    <row r="2542" spans="1:2">
      <c r="A2542" s="195" t="s">
        <v>2262</v>
      </c>
      <c r="B2542" s="198">
        <v>134736000</v>
      </c>
    </row>
    <row r="2543" spans="1:2">
      <c r="A2543" s="194" t="s">
        <v>1352</v>
      </c>
      <c r="B2543" s="197">
        <v>134766000</v>
      </c>
    </row>
    <row r="2544" spans="1:2">
      <c r="A2544" s="195" t="s">
        <v>2266</v>
      </c>
      <c r="B2544" s="198">
        <v>134766000</v>
      </c>
    </row>
    <row r="2545" spans="1:2">
      <c r="A2545" s="194" t="s">
        <v>1353</v>
      </c>
      <c r="B2545" s="197">
        <v>134736000</v>
      </c>
    </row>
    <row r="2546" spans="1:2">
      <c r="A2546" s="195" t="s">
        <v>2261</v>
      </c>
      <c r="B2546" s="198">
        <v>134736000</v>
      </c>
    </row>
    <row r="2547" spans="1:2">
      <c r="A2547" s="194" t="s">
        <v>1983</v>
      </c>
      <c r="B2547" s="197">
        <v>134736000</v>
      </c>
    </row>
    <row r="2548" spans="1:2">
      <c r="A2548" s="195" t="s">
        <v>2237</v>
      </c>
      <c r="B2548" s="198">
        <v>134736000</v>
      </c>
    </row>
    <row r="2549" spans="1:2">
      <c r="A2549" s="194" t="s">
        <v>1984</v>
      </c>
      <c r="B2549" s="197">
        <v>134736000</v>
      </c>
    </row>
    <row r="2550" spans="1:2">
      <c r="A2550" s="195" t="s">
        <v>2281</v>
      </c>
      <c r="B2550" s="198">
        <v>134736000</v>
      </c>
    </row>
    <row r="2551" spans="1:2">
      <c r="A2551" s="194" t="s">
        <v>2725</v>
      </c>
      <c r="B2551" s="197">
        <v>134745000</v>
      </c>
    </row>
    <row r="2552" spans="1:2">
      <c r="A2552" s="195" t="s">
        <v>2245</v>
      </c>
      <c r="B2552" s="198">
        <v>134745000</v>
      </c>
    </row>
    <row r="2553" spans="1:2">
      <c r="A2553" s="193" t="s">
        <v>1354</v>
      </c>
      <c r="B2553" s="196">
        <v>213405210</v>
      </c>
    </row>
    <row r="2554" spans="1:2">
      <c r="A2554" s="194" t="s">
        <v>1355</v>
      </c>
      <c r="B2554" s="197">
        <v>53340105</v>
      </c>
    </row>
    <row r="2555" spans="1:2">
      <c r="A2555" s="195" t="s">
        <v>2326</v>
      </c>
      <c r="B2555" s="198">
        <v>53340105</v>
      </c>
    </row>
    <row r="2556" spans="1:2">
      <c r="A2556" s="195" t="s">
        <v>2262</v>
      </c>
      <c r="B2556" s="199"/>
    </row>
    <row r="2557" spans="1:2">
      <c r="A2557" s="194" t="s">
        <v>1356</v>
      </c>
      <c r="B2557" s="197">
        <v>35562220</v>
      </c>
    </row>
    <row r="2558" spans="1:2">
      <c r="A2558" s="195" t="s">
        <v>2264</v>
      </c>
      <c r="B2558" s="198">
        <v>35562220</v>
      </c>
    </row>
    <row r="2559" spans="1:2">
      <c r="A2559" s="195" t="s">
        <v>2265</v>
      </c>
      <c r="B2559" s="199"/>
    </row>
    <row r="2560" spans="1:2">
      <c r="A2560" s="194" t="s">
        <v>1357</v>
      </c>
      <c r="B2560" s="197">
        <v>106680030</v>
      </c>
    </row>
    <row r="2561" spans="1:2">
      <c r="A2561" s="195" t="s">
        <v>2267</v>
      </c>
      <c r="B2561" s="198">
        <v>106680030</v>
      </c>
    </row>
    <row r="2562" spans="1:2">
      <c r="A2562" s="194" t="s">
        <v>2726</v>
      </c>
      <c r="B2562" s="197">
        <v>17822855</v>
      </c>
    </row>
    <row r="2563" spans="1:2">
      <c r="A2563" s="195" t="s">
        <v>2282</v>
      </c>
      <c r="B2563" s="198">
        <v>17822855</v>
      </c>
    </row>
    <row r="2564" spans="1:2">
      <c r="A2564" s="193" t="s">
        <v>1358</v>
      </c>
      <c r="B2564" s="196">
        <v>822710855</v>
      </c>
    </row>
    <row r="2565" spans="1:2">
      <c r="A2565" s="194" t="s">
        <v>1359</v>
      </c>
      <c r="B2565" s="197">
        <v>142240040</v>
      </c>
    </row>
    <row r="2566" spans="1:2">
      <c r="A2566" s="195" t="s">
        <v>2262</v>
      </c>
      <c r="B2566" s="198">
        <v>142240040</v>
      </c>
    </row>
    <row r="2567" spans="1:2">
      <c r="A2567" s="194" t="s">
        <v>1360</v>
      </c>
      <c r="B2567" s="197">
        <v>142240040</v>
      </c>
    </row>
    <row r="2568" spans="1:2">
      <c r="A2568" s="195" t="s">
        <v>2269</v>
      </c>
      <c r="B2568" s="198">
        <v>142240040</v>
      </c>
    </row>
    <row r="2569" spans="1:2">
      <c r="A2569" s="194" t="s">
        <v>1361</v>
      </c>
      <c r="B2569" s="197">
        <v>142240040</v>
      </c>
    </row>
    <row r="2570" spans="1:2">
      <c r="A2570" s="195" t="s">
        <v>2251</v>
      </c>
      <c r="B2570" s="198">
        <v>142240040</v>
      </c>
    </row>
    <row r="2571" spans="1:2">
      <c r="A2571" s="195" t="s">
        <v>2273</v>
      </c>
      <c r="B2571" s="199"/>
    </row>
    <row r="2572" spans="1:2">
      <c r="A2572" s="194" t="s">
        <v>1985</v>
      </c>
      <c r="B2572" s="197">
        <v>142342840</v>
      </c>
    </row>
    <row r="2573" spans="1:2">
      <c r="A2573" s="195" t="s">
        <v>2278</v>
      </c>
      <c r="B2573" s="198">
        <v>142342840</v>
      </c>
    </row>
    <row r="2574" spans="1:2">
      <c r="A2574" s="194" t="s">
        <v>1986</v>
      </c>
      <c r="B2574" s="197">
        <v>88939250</v>
      </c>
    </row>
    <row r="2575" spans="1:2">
      <c r="A2575" s="195" t="s">
        <v>2281</v>
      </c>
      <c r="B2575" s="198">
        <v>88939250</v>
      </c>
    </row>
    <row r="2576" spans="1:2">
      <c r="A2576" s="194" t="s">
        <v>2727</v>
      </c>
      <c r="B2576" s="197">
        <v>51371655</v>
      </c>
    </row>
    <row r="2577" spans="1:2">
      <c r="A2577" s="195" t="s">
        <v>2283</v>
      </c>
      <c r="B2577" s="198">
        <v>51371655</v>
      </c>
    </row>
    <row r="2578" spans="1:2">
      <c r="A2578" s="194" t="s">
        <v>2728</v>
      </c>
      <c r="B2578" s="197">
        <v>34399990</v>
      </c>
    </row>
    <row r="2579" spans="1:2">
      <c r="A2579" s="195" t="s">
        <v>2283</v>
      </c>
      <c r="B2579" s="198">
        <v>34399990</v>
      </c>
    </row>
    <row r="2580" spans="1:2">
      <c r="A2580" s="194" t="s">
        <v>2729</v>
      </c>
      <c r="B2580" s="197">
        <v>17125000</v>
      </c>
    </row>
    <row r="2581" spans="1:2">
      <c r="A2581" s="195" t="s">
        <v>2283</v>
      </c>
      <c r="B2581" s="198">
        <v>17125000</v>
      </c>
    </row>
    <row r="2582" spans="1:2">
      <c r="A2582" s="194" t="s">
        <v>2730</v>
      </c>
      <c r="B2582" s="197">
        <v>61812000</v>
      </c>
    </row>
    <row r="2583" spans="1:2">
      <c r="A2583" s="195" t="s">
        <v>2236</v>
      </c>
      <c r="B2583" s="198">
        <v>61812000</v>
      </c>
    </row>
    <row r="2584" spans="1:2">
      <c r="A2584" s="193" t="s">
        <v>1362</v>
      </c>
      <c r="B2584" s="196">
        <v>215357240</v>
      </c>
    </row>
    <row r="2585" spans="1:2">
      <c r="A2585" s="194" t="s">
        <v>1363</v>
      </c>
      <c r="B2585" s="197">
        <v>71795540</v>
      </c>
    </row>
    <row r="2586" spans="1:2">
      <c r="A2586" s="195" t="s">
        <v>2265</v>
      </c>
      <c r="B2586" s="198">
        <v>71795540</v>
      </c>
    </row>
    <row r="2587" spans="1:2">
      <c r="A2587" s="194" t="s">
        <v>1364</v>
      </c>
      <c r="B2587" s="197">
        <v>71780820</v>
      </c>
    </row>
    <row r="2588" spans="1:2">
      <c r="A2588" s="195" t="s">
        <v>2266</v>
      </c>
      <c r="B2588" s="198">
        <v>71780820</v>
      </c>
    </row>
    <row r="2589" spans="1:2">
      <c r="A2589" s="194" t="s">
        <v>1987</v>
      </c>
      <c r="B2589" s="197">
        <v>71780880</v>
      </c>
    </row>
    <row r="2590" spans="1:2">
      <c r="A2590" s="195" t="s">
        <v>2237</v>
      </c>
      <c r="B2590" s="198">
        <v>71780880</v>
      </c>
    </row>
    <row r="2591" spans="1:2">
      <c r="A2591" s="193" t="s">
        <v>1365</v>
      </c>
      <c r="B2591" s="196">
        <v>13500600</v>
      </c>
    </row>
    <row r="2592" spans="1:2">
      <c r="A2592" s="194" t="s">
        <v>1366</v>
      </c>
      <c r="B2592" s="197">
        <v>13500600</v>
      </c>
    </row>
    <row r="2593" spans="1:2">
      <c r="A2593" s="195" t="s">
        <v>2251</v>
      </c>
      <c r="B2593" s="198">
        <v>13500600</v>
      </c>
    </row>
    <row r="2594" spans="1:2">
      <c r="A2594" s="193" t="s">
        <v>726</v>
      </c>
      <c r="B2594" s="196">
        <v>11391200</v>
      </c>
    </row>
    <row r="2595" spans="1:2">
      <c r="A2595" s="194" t="s">
        <v>2731</v>
      </c>
      <c r="B2595" s="197">
        <v>4491200</v>
      </c>
    </row>
    <row r="2596" spans="1:2">
      <c r="A2596" s="195" t="s">
        <v>2283</v>
      </c>
      <c r="B2596" s="198">
        <v>4491200</v>
      </c>
    </row>
    <row r="2597" spans="1:2">
      <c r="A2597" s="194" t="s">
        <v>2732</v>
      </c>
      <c r="B2597" s="197">
        <v>6900000</v>
      </c>
    </row>
    <row r="2598" spans="1:2">
      <c r="A2598" s="195" t="s">
        <v>2283</v>
      </c>
      <c r="B2598" s="198">
        <v>6900000</v>
      </c>
    </row>
    <row r="2599" spans="1:2">
      <c r="A2599" s="193" t="s">
        <v>1367</v>
      </c>
      <c r="B2599" s="196">
        <v>61013680</v>
      </c>
    </row>
    <row r="2600" spans="1:2">
      <c r="A2600" s="194" t="s">
        <v>1368</v>
      </c>
      <c r="B2600" s="197">
        <v>61013680</v>
      </c>
    </row>
    <row r="2601" spans="1:2">
      <c r="A2601" s="195" t="s">
        <v>2271</v>
      </c>
      <c r="B2601" s="198">
        <v>61013680</v>
      </c>
    </row>
    <row r="2602" spans="1:2">
      <c r="A2602" s="193" t="s">
        <v>2733</v>
      </c>
      <c r="B2602" s="196">
        <v>13473615</v>
      </c>
    </row>
    <row r="2603" spans="1:2">
      <c r="A2603" s="194" t="s">
        <v>2734</v>
      </c>
      <c r="B2603" s="197">
        <v>13473615</v>
      </c>
    </row>
    <row r="2604" spans="1:2">
      <c r="A2604" s="195" t="s">
        <v>2258</v>
      </c>
      <c r="B2604" s="198">
        <v>13473615</v>
      </c>
    </row>
    <row r="2605" spans="1:2">
      <c r="A2605" s="193" t="s">
        <v>1369</v>
      </c>
      <c r="B2605" s="196">
        <v>336841195</v>
      </c>
    </row>
    <row r="2606" spans="1:2">
      <c r="A2606" s="194" t="s">
        <v>1370</v>
      </c>
      <c r="B2606" s="197">
        <v>44912010</v>
      </c>
    </row>
    <row r="2607" spans="1:2">
      <c r="A2607" s="195" t="s">
        <v>2271</v>
      </c>
      <c r="B2607" s="198">
        <v>44912010</v>
      </c>
    </row>
    <row r="2608" spans="1:2">
      <c r="A2608" s="194" t="s">
        <v>1371</v>
      </c>
      <c r="B2608" s="197">
        <v>44912020</v>
      </c>
    </row>
    <row r="2609" spans="1:2">
      <c r="A2609" s="195" t="s">
        <v>2251</v>
      </c>
      <c r="B2609" s="198">
        <v>44912020</v>
      </c>
    </row>
    <row r="2610" spans="1:2">
      <c r="A2610" s="194" t="s">
        <v>1372</v>
      </c>
      <c r="B2610" s="197">
        <v>89824040</v>
      </c>
    </row>
    <row r="2611" spans="1:2">
      <c r="A2611" s="195" t="s">
        <v>2275</v>
      </c>
      <c r="B2611" s="198">
        <v>89824040</v>
      </c>
    </row>
    <row r="2612" spans="1:2">
      <c r="A2612" s="194" t="s">
        <v>2735</v>
      </c>
      <c r="B2612" s="197">
        <v>44912010</v>
      </c>
    </row>
    <row r="2613" spans="1:2">
      <c r="A2613" s="195" t="s">
        <v>2282</v>
      </c>
      <c r="B2613" s="198">
        <v>44912010</v>
      </c>
    </row>
    <row r="2614" spans="1:2">
      <c r="A2614" s="194" t="s">
        <v>2736</v>
      </c>
      <c r="B2614" s="197">
        <v>22456005</v>
      </c>
    </row>
    <row r="2615" spans="1:2">
      <c r="A2615" s="195" t="s">
        <v>2245</v>
      </c>
      <c r="B2615" s="198">
        <v>22456005</v>
      </c>
    </row>
    <row r="2616" spans="1:2">
      <c r="A2616" s="194" t="s">
        <v>2737</v>
      </c>
      <c r="B2616" s="197">
        <v>44912110</v>
      </c>
    </row>
    <row r="2617" spans="1:2">
      <c r="A2617" s="195" t="s">
        <v>2283</v>
      </c>
      <c r="B2617" s="198">
        <v>44912110</v>
      </c>
    </row>
    <row r="2618" spans="1:2">
      <c r="A2618" s="194" t="s">
        <v>2738</v>
      </c>
      <c r="B2618" s="197">
        <v>44913000</v>
      </c>
    </row>
    <row r="2619" spans="1:2">
      <c r="A2619" s="195" t="s">
        <v>2236</v>
      </c>
      <c r="B2619" s="198">
        <v>44913000</v>
      </c>
    </row>
    <row r="2620" spans="1:2">
      <c r="A2620" s="193" t="s">
        <v>1373</v>
      </c>
      <c r="B2620" s="196">
        <v>4491200</v>
      </c>
    </row>
    <row r="2621" spans="1:2">
      <c r="A2621" s="194" t="s">
        <v>1374</v>
      </c>
      <c r="B2621" s="197">
        <v>4491200</v>
      </c>
    </row>
    <row r="2622" spans="1:2">
      <c r="A2622" s="195" t="s">
        <v>2358</v>
      </c>
      <c r="B2622" s="198">
        <v>4491200</v>
      </c>
    </row>
    <row r="2623" spans="1:2">
      <c r="A2623" s="195" t="s">
        <v>2262</v>
      </c>
      <c r="B2623" s="199"/>
    </row>
    <row r="2624" spans="1:2">
      <c r="A2624" s="193" t="s">
        <v>1375</v>
      </c>
      <c r="B2624" s="196">
        <v>179664000</v>
      </c>
    </row>
    <row r="2625" spans="1:2">
      <c r="A2625" s="194" t="s">
        <v>1376</v>
      </c>
      <c r="B2625" s="197">
        <v>89840000</v>
      </c>
    </row>
    <row r="2626" spans="1:2">
      <c r="A2626" s="195" t="s">
        <v>2265</v>
      </c>
      <c r="B2626" s="198">
        <v>89840000</v>
      </c>
    </row>
    <row r="2627" spans="1:2">
      <c r="A2627" s="194" t="s">
        <v>2739</v>
      </c>
      <c r="B2627" s="197">
        <v>89824000</v>
      </c>
    </row>
    <row r="2628" spans="1:2">
      <c r="A2628" s="195" t="s">
        <v>2284</v>
      </c>
      <c r="B2628" s="198">
        <v>89824000</v>
      </c>
    </row>
    <row r="2629" spans="1:2">
      <c r="A2629" s="193" t="s">
        <v>1377</v>
      </c>
      <c r="B2629" s="196">
        <v>8982400</v>
      </c>
    </row>
    <row r="2630" spans="1:2">
      <c r="A2630" s="194" t="s">
        <v>1378</v>
      </c>
      <c r="B2630" s="197">
        <v>8982400</v>
      </c>
    </row>
    <row r="2631" spans="1:2">
      <c r="A2631" s="195" t="s">
        <v>2272</v>
      </c>
      <c r="B2631" s="198">
        <v>8982400</v>
      </c>
    </row>
    <row r="2632" spans="1:2">
      <c r="A2632" s="193" t="s">
        <v>1379</v>
      </c>
      <c r="B2632" s="196">
        <v>4491200</v>
      </c>
    </row>
    <row r="2633" spans="1:2">
      <c r="A2633" s="194" t="s">
        <v>1380</v>
      </c>
      <c r="B2633" s="197">
        <v>4491200</v>
      </c>
    </row>
    <row r="2634" spans="1:2">
      <c r="A2634" s="195" t="s">
        <v>2274</v>
      </c>
      <c r="B2634" s="198">
        <v>4491200</v>
      </c>
    </row>
    <row r="2635" spans="1:2">
      <c r="A2635" s="193" t="s">
        <v>1381</v>
      </c>
      <c r="B2635" s="196">
        <v>387414570</v>
      </c>
    </row>
    <row r="2636" spans="1:2">
      <c r="A2636" s="194" t="s">
        <v>1382</v>
      </c>
      <c r="B2636" s="197">
        <v>35560020</v>
      </c>
    </row>
    <row r="2637" spans="1:2">
      <c r="A2637" s="195" t="s">
        <v>2262</v>
      </c>
      <c r="B2637" s="198">
        <v>35560020</v>
      </c>
    </row>
    <row r="2638" spans="1:2">
      <c r="A2638" s="194" t="s">
        <v>1383</v>
      </c>
      <c r="B2638" s="197">
        <v>35560010</v>
      </c>
    </row>
    <row r="2639" spans="1:2">
      <c r="A2639" s="195" t="s">
        <v>2266</v>
      </c>
      <c r="B2639" s="198">
        <v>35560010</v>
      </c>
    </row>
    <row r="2640" spans="1:2">
      <c r="A2640" s="194" t="s">
        <v>1384</v>
      </c>
      <c r="B2640" s="197">
        <v>35560010</v>
      </c>
    </row>
    <row r="2641" spans="1:2">
      <c r="A2641" s="195" t="s">
        <v>2269</v>
      </c>
      <c r="B2641" s="198">
        <v>35560010</v>
      </c>
    </row>
    <row r="2642" spans="1:2">
      <c r="A2642" s="194" t="s">
        <v>1385</v>
      </c>
      <c r="B2642" s="197">
        <v>35560020</v>
      </c>
    </row>
    <row r="2643" spans="1:2">
      <c r="A2643" s="195" t="s">
        <v>2271</v>
      </c>
      <c r="B2643" s="198">
        <v>35560020</v>
      </c>
    </row>
    <row r="2644" spans="1:2">
      <c r="A2644" s="194" t="s">
        <v>1386</v>
      </c>
      <c r="B2644" s="197">
        <v>35560020</v>
      </c>
    </row>
    <row r="2645" spans="1:2">
      <c r="A2645" s="195" t="s">
        <v>2274</v>
      </c>
      <c r="B2645" s="198">
        <v>35560020</v>
      </c>
    </row>
    <row r="2646" spans="1:2">
      <c r="A2646" s="194" t="s">
        <v>1387</v>
      </c>
      <c r="B2646" s="197">
        <v>35560010</v>
      </c>
    </row>
    <row r="2647" spans="1:2">
      <c r="A2647" s="195" t="s">
        <v>2275</v>
      </c>
      <c r="B2647" s="198">
        <v>35560010</v>
      </c>
    </row>
    <row r="2648" spans="1:2">
      <c r="A2648" s="194" t="s">
        <v>1988</v>
      </c>
      <c r="B2648" s="197">
        <v>35560010</v>
      </c>
    </row>
    <row r="2649" spans="1:2">
      <c r="A2649" s="195" t="s">
        <v>2278</v>
      </c>
      <c r="B2649" s="198">
        <v>35560010</v>
      </c>
    </row>
    <row r="2650" spans="1:2">
      <c r="A2650" s="194" t="s">
        <v>1989</v>
      </c>
      <c r="B2650" s="197">
        <v>35561000</v>
      </c>
    </row>
    <row r="2651" spans="1:2">
      <c r="A2651" s="195" t="s">
        <v>2280</v>
      </c>
      <c r="B2651" s="198">
        <v>35561000</v>
      </c>
    </row>
    <row r="2652" spans="1:2">
      <c r="A2652" s="194" t="s">
        <v>2740</v>
      </c>
      <c r="B2652" s="197">
        <v>34255710</v>
      </c>
    </row>
    <row r="2653" spans="1:2">
      <c r="A2653" s="195" t="s">
        <v>2249</v>
      </c>
      <c r="B2653" s="198">
        <v>34255710</v>
      </c>
    </row>
    <row r="2654" spans="1:2">
      <c r="A2654" s="194" t="s">
        <v>2741</v>
      </c>
      <c r="B2654" s="197">
        <v>34339990</v>
      </c>
    </row>
    <row r="2655" spans="1:2">
      <c r="A2655" s="195" t="s">
        <v>2283</v>
      </c>
      <c r="B2655" s="198">
        <v>34339990</v>
      </c>
    </row>
    <row r="2656" spans="1:2">
      <c r="A2656" s="194" t="s">
        <v>2742</v>
      </c>
      <c r="B2656" s="197">
        <v>34337770</v>
      </c>
    </row>
    <row r="2657" spans="1:2">
      <c r="A2657" s="195" t="s">
        <v>2236</v>
      </c>
      <c r="B2657" s="198">
        <v>34337770</v>
      </c>
    </row>
    <row r="2658" spans="1:2">
      <c r="A2658" s="193" t="s">
        <v>1388</v>
      </c>
      <c r="B2658" s="196">
        <v>314385060</v>
      </c>
    </row>
    <row r="2659" spans="1:2">
      <c r="A2659" s="194" t="s">
        <v>1389</v>
      </c>
      <c r="B2659" s="197">
        <v>44912020</v>
      </c>
    </row>
    <row r="2660" spans="1:2">
      <c r="A2660" s="195" t="s">
        <v>2264</v>
      </c>
      <c r="B2660" s="198">
        <v>44912020</v>
      </c>
    </row>
    <row r="2661" spans="1:2">
      <c r="A2661" s="195" t="s">
        <v>2265</v>
      </c>
      <c r="B2661" s="199"/>
    </row>
    <row r="2662" spans="1:2">
      <c r="A2662" s="194" t="s">
        <v>1390</v>
      </c>
      <c r="B2662" s="197">
        <v>44912010</v>
      </c>
    </row>
    <row r="2663" spans="1:2">
      <c r="A2663" s="195" t="s">
        <v>2267</v>
      </c>
      <c r="B2663" s="198">
        <v>44912010</v>
      </c>
    </row>
    <row r="2664" spans="1:2">
      <c r="A2664" s="194" t="s">
        <v>1391</v>
      </c>
      <c r="B2664" s="197">
        <v>44912000</v>
      </c>
    </row>
    <row r="2665" spans="1:2">
      <c r="A2665" s="195" t="s">
        <v>2273</v>
      </c>
      <c r="B2665" s="198">
        <v>44912000</v>
      </c>
    </row>
    <row r="2666" spans="1:2">
      <c r="A2666" s="194" t="s">
        <v>1990</v>
      </c>
      <c r="B2666" s="197">
        <v>44912000</v>
      </c>
    </row>
    <row r="2667" spans="1:2">
      <c r="A2667" s="195" t="s">
        <v>2277</v>
      </c>
      <c r="B2667" s="198">
        <v>44912000</v>
      </c>
    </row>
    <row r="2668" spans="1:2">
      <c r="A2668" s="194" t="s">
        <v>1991</v>
      </c>
      <c r="B2668" s="197">
        <v>44912020</v>
      </c>
    </row>
    <row r="2669" spans="1:2">
      <c r="A2669" s="195" t="s">
        <v>2246</v>
      </c>
      <c r="B2669" s="198">
        <v>44912020</v>
      </c>
    </row>
    <row r="2670" spans="1:2">
      <c r="A2670" s="194" t="s">
        <v>2743</v>
      </c>
      <c r="B2670" s="197">
        <v>44912010</v>
      </c>
    </row>
    <row r="2671" spans="1:2">
      <c r="A2671" s="195" t="s">
        <v>2282</v>
      </c>
      <c r="B2671" s="198">
        <v>44912010</v>
      </c>
    </row>
    <row r="2672" spans="1:2">
      <c r="A2672" s="194" t="s">
        <v>2744</v>
      </c>
      <c r="B2672" s="197">
        <v>44913000</v>
      </c>
    </row>
    <row r="2673" spans="1:2">
      <c r="A2673" s="195" t="s">
        <v>2256</v>
      </c>
      <c r="B2673" s="198">
        <v>44913000</v>
      </c>
    </row>
    <row r="2674" spans="1:2">
      <c r="A2674" s="193" t="s">
        <v>1392</v>
      </c>
      <c r="B2674" s="196">
        <v>1610770980</v>
      </c>
    </row>
    <row r="2675" spans="1:2">
      <c r="A2675" s="194" t="s">
        <v>1393</v>
      </c>
      <c r="B2675" s="197">
        <v>1541100000</v>
      </c>
    </row>
    <row r="2676" spans="1:2">
      <c r="A2676" s="195" t="s">
        <v>2262</v>
      </c>
      <c r="B2676" s="198">
        <v>132000000</v>
      </c>
    </row>
    <row r="2677" spans="1:2">
      <c r="A2677" s="195" t="s">
        <v>2265</v>
      </c>
      <c r="B2677" s="198">
        <v>132000000</v>
      </c>
    </row>
    <row r="2678" spans="1:2">
      <c r="A2678" s="195" t="s">
        <v>2268</v>
      </c>
      <c r="B2678" s="198">
        <v>132000000</v>
      </c>
    </row>
    <row r="2679" spans="1:2">
      <c r="A2679" s="195" t="s">
        <v>2261</v>
      </c>
      <c r="B2679" s="198">
        <v>132000000</v>
      </c>
    </row>
    <row r="2680" spans="1:2">
      <c r="A2680" s="195" t="s">
        <v>2251</v>
      </c>
      <c r="B2680" s="198">
        <v>132000000</v>
      </c>
    </row>
    <row r="2681" spans="1:2">
      <c r="A2681" s="195" t="s">
        <v>2275</v>
      </c>
      <c r="B2681" s="198">
        <v>132000000</v>
      </c>
    </row>
    <row r="2682" spans="1:2">
      <c r="A2682" s="195" t="s">
        <v>2277</v>
      </c>
      <c r="B2682" s="198">
        <v>132000000</v>
      </c>
    </row>
    <row r="2683" spans="1:2">
      <c r="A2683" s="195" t="s">
        <v>2246</v>
      </c>
      <c r="B2683" s="198">
        <v>132000000</v>
      </c>
    </row>
    <row r="2684" spans="1:2">
      <c r="A2684" s="195" t="s">
        <v>2240</v>
      </c>
      <c r="B2684" s="198">
        <v>132000000</v>
      </c>
    </row>
    <row r="2685" spans="1:2">
      <c r="A2685" s="195" t="s">
        <v>2242</v>
      </c>
      <c r="B2685" s="198">
        <v>132000000</v>
      </c>
    </row>
    <row r="2686" spans="1:2">
      <c r="A2686" s="195" t="s">
        <v>2256</v>
      </c>
      <c r="B2686" s="198">
        <v>89100000</v>
      </c>
    </row>
    <row r="2687" spans="1:2">
      <c r="A2687" s="195" t="s">
        <v>2236</v>
      </c>
      <c r="B2687" s="198">
        <v>132000000</v>
      </c>
    </row>
    <row r="2688" spans="1:2">
      <c r="A2688" s="194" t="s">
        <v>1394</v>
      </c>
      <c r="B2688" s="197">
        <v>69670980</v>
      </c>
    </row>
    <row r="2689" spans="1:2">
      <c r="A2689" s="195" t="s">
        <v>2262</v>
      </c>
      <c r="B2689" s="198">
        <v>9276520</v>
      </c>
    </row>
    <row r="2690" spans="1:2">
      <c r="A2690" s="195" t="s">
        <v>2265</v>
      </c>
      <c r="B2690" s="198">
        <v>6499380</v>
      </c>
    </row>
    <row r="2691" spans="1:2">
      <c r="A2691" s="195" t="s">
        <v>2268</v>
      </c>
      <c r="B2691" s="198">
        <v>3707700</v>
      </c>
    </row>
    <row r="2692" spans="1:2">
      <c r="A2692" s="195" t="s">
        <v>2261</v>
      </c>
      <c r="B2692" s="198">
        <v>4696420</v>
      </c>
    </row>
    <row r="2693" spans="1:2">
      <c r="A2693" s="195" t="s">
        <v>2251</v>
      </c>
      <c r="B2693" s="198">
        <v>4274760</v>
      </c>
    </row>
    <row r="2694" spans="1:2">
      <c r="A2694" s="195" t="s">
        <v>2275</v>
      </c>
      <c r="B2694" s="198">
        <v>5685140</v>
      </c>
    </row>
    <row r="2695" spans="1:2">
      <c r="A2695" s="195" t="s">
        <v>2277</v>
      </c>
      <c r="B2695" s="198">
        <v>6630240</v>
      </c>
    </row>
    <row r="2696" spans="1:2">
      <c r="A2696" s="195" t="s">
        <v>2246</v>
      </c>
      <c r="B2696" s="198">
        <v>7604420</v>
      </c>
    </row>
    <row r="2697" spans="1:2">
      <c r="A2697" s="195" t="s">
        <v>2240</v>
      </c>
      <c r="B2697" s="198">
        <v>5612440</v>
      </c>
    </row>
    <row r="2698" spans="1:2">
      <c r="A2698" s="195" t="s">
        <v>2242</v>
      </c>
      <c r="B2698" s="198">
        <v>4027580</v>
      </c>
    </row>
    <row r="2699" spans="1:2">
      <c r="A2699" s="195" t="s">
        <v>2256</v>
      </c>
      <c r="B2699" s="198">
        <v>3381240</v>
      </c>
    </row>
    <row r="2700" spans="1:2">
      <c r="A2700" s="195" t="s">
        <v>2236</v>
      </c>
      <c r="B2700" s="198">
        <v>8275140</v>
      </c>
    </row>
    <row r="2701" spans="1:2">
      <c r="A2701" s="193" t="s">
        <v>1395</v>
      </c>
      <c r="B2701" s="196">
        <v>709825500</v>
      </c>
    </row>
    <row r="2702" spans="1:2">
      <c r="A2702" s="194" t="s">
        <v>1396</v>
      </c>
      <c r="B2702" s="197">
        <v>89037750</v>
      </c>
    </row>
    <row r="2703" spans="1:2">
      <c r="A2703" s="195" t="s">
        <v>2266</v>
      </c>
      <c r="B2703" s="198">
        <v>89037750</v>
      </c>
    </row>
    <row r="2704" spans="1:2">
      <c r="A2704" s="195" t="s">
        <v>2267</v>
      </c>
      <c r="B2704" s="199"/>
    </row>
    <row r="2705" spans="1:2">
      <c r="A2705" s="194" t="s">
        <v>1397</v>
      </c>
      <c r="B2705" s="197">
        <v>88900000</v>
      </c>
    </row>
    <row r="2706" spans="1:2">
      <c r="A2706" s="195" t="s">
        <v>2269</v>
      </c>
      <c r="B2706" s="198">
        <v>88900000</v>
      </c>
    </row>
    <row r="2707" spans="1:2">
      <c r="A2707" s="194" t="s">
        <v>1398</v>
      </c>
      <c r="B2707" s="197">
        <v>89003000</v>
      </c>
    </row>
    <row r="2708" spans="1:2">
      <c r="A2708" s="195" t="s">
        <v>2272</v>
      </c>
      <c r="B2708" s="198">
        <v>89003000</v>
      </c>
    </row>
    <row r="2709" spans="1:2">
      <c r="A2709" s="194" t="s">
        <v>1399</v>
      </c>
      <c r="B2709" s="197">
        <v>89037750</v>
      </c>
    </row>
    <row r="2710" spans="1:2">
      <c r="A2710" s="195" t="s">
        <v>2274</v>
      </c>
      <c r="B2710" s="198">
        <v>89037750</v>
      </c>
    </row>
    <row r="2711" spans="1:2">
      <c r="A2711" s="194" t="s">
        <v>1992</v>
      </c>
      <c r="B2711" s="197">
        <v>89137750</v>
      </c>
    </row>
    <row r="2712" spans="1:2">
      <c r="A2712" s="195" t="s">
        <v>2277</v>
      </c>
      <c r="B2712" s="198">
        <v>89137750</v>
      </c>
    </row>
    <row r="2713" spans="1:2">
      <c r="A2713" s="194" t="s">
        <v>1993</v>
      </c>
      <c r="B2713" s="197">
        <v>88905250</v>
      </c>
    </row>
    <row r="2714" spans="1:2">
      <c r="A2714" s="195" t="s">
        <v>2246</v>
      </c>
      <c r="B2714" s="198">
        <v>88905250</v>
      </c>
    </row>
    <row r="2715" spans="1:2">
      <c r="A2715" s="194" t="s">
        <v>2745</v>
      </c>
      <c r="B2715" s="197">
        <v>89516250</v>
      </c>
    </row>
    <row r="2716" spans="1:2">
      <c r="A2716" s="195" t="s">
        <v>2282</v>
      </c>
      <c r="B2716" s="198">
        <v>89516250</v>
      </c>
    </row>
    <row r="2717" spans="1:2">
      <c r="A2717" s="195" t="s">
        <v>2249</v>
      </c>
      <c r="B2717" s="199"/>
    </row>
    <row r="2718" spans="1:2">
      <c r="A2718" s="194" t="s">
        <v>2746</v>
      </c>
      <c r="B2718" s="197">
        <v>86287750</v>
      </c>
    </row>
    <row r="2719" spans="1:2">
      <c r="A2719" s="195" t="s">
        <v>2283</v>
      </c>
      <c r="B2719" s="198">
        <v>86287750</v>
      </c>
    </row>
    <row r="2720" spans="1:2">
      <c r="A2720" s="193" t="s">
        <v>1400</v>
      </c>
      <c r="B2720" s="196">
        <v>4491600</v>
      </c>
    </row>
    <row r="2721" spans="1:2">
      <c r="A2721" s="194" t="s">
        <v>1401</v>
      </c>
      <c r="B2721" s="197">
        <v>4491600</v>
      </c>
    </row>
    <row r="2722" spans="1:2">
      <c r="A2722" s="195" t="s">
        <v>2265</v>
      </c>
      <c r="B2722" s="198">
        <v>4491600</v>
      </c>
    </row>
    <row r="2723" spans="1:2">
      <c r="A2723" s="193" t="s">
        <v>1402</v>
      </c>
      <c r="B2723" s="196">
        <v>107010400</v>
      </c>
    </row>
    <row r="2724" spans="1:2">
      <c r="A2724" s="194" t="s">
        <v>1403</v>
      </c>
      <c r="B2724" s="197">
        <v>35890400</v>
      </c>
    </row>
    <row r="2725" spans="1:2">
      <c r="A2725" s="195" t="s">
        <v>2263</v>
      </c>
      <c r="B2725" s="198">
        <v>35890400</v>
      </c>
    </row>
    <row r="2726" spans="1:2">
      <c r="A2726" s="194" t="s">
        <v>1404</v>
      </c>
      <c r="B2726" s="197">
        <v>35560000</v>
      </c>
    </row>
    <row r="2727" spans="1:2">
      <c r="A2727" s="195" t="s">
        <v>2273</v>
      </c>
      <c r="B2727" s="198">
        <v>35560000</v>
      </c>
    </row>
    <row r="2728" spans="1:2">
      <c r="A2728" s="194" t="s">
        <v>1405</v>
      </c>
      <c r="B2728" s="197">
        <v>35560000</v>
      </c>
    </row>
    <row r="2729" spans="1:2">
      <c r="A2729" s="195" t="s">
        <v>2273</v>
      </c>
      <c r="B2729" s="198">
        <v>35560000</v>
      </c>
    </row>
    <row r="2730" spans="1:2">
      <c r="A2730" s="193" t="s">
        <v>1406</v>
      </c>
      <c r="B2730" s="196">
        <v>266711685</v>
      </c>
    </row>
    <row r="2731" spans="1:2">
      <c r="A2731" s="194" t="s">
        <v>1407</v>
      </c>
      <c r="B2731" s="197">
        <v>53340015</v>
      </c>
    </row>
    <row r="2732" spans="1:2">
      <c r="A2732" s="195" t="s">
        <v>2262</v>
      </c>
      <c r="B2732" s="198">
        <v>53340015</v>
      </c>
    </row>
    <row r="2733" spans="1:2">
      <c r="A2733" s="194" t="s">
        <v>1408</v>
      </c>
      <c r="B2733" s="197">
        <v>53340015</v>
      </c>
    </row>
    <row r="2734" spans="1:2">
      <c r="A2734" s="195" t="s">
        <v>2266</v>
      </c>
      <c r="B2734" s="198">
        <v>53340015</v>
      </c>
    </row>
    <row r="2735" spans="1:2">
      <c r="A2735" s="194" t="s">
        <v>1409</v>
      </c>
      <c r="B2735" s="197">
        <v>53340030</v>
      </c>
    </row>
    <row r="2736" spans="1:2">
      <c r="A2736" s="195" t="s">
        <v>2275</v>
      </c>
      <c r="B2736" s="198">
        <v>53340030</v>
      </c>
    </row>
    <row r="2737" spans="1:2">
      <c r="A2737" s="194" t="s">
        <v>1994</v>
      </c>
      <c r="B2737" s="197">
        <v>53340000</v>
      </c>
    </row>
    <row r="2738" spans="1:2">
      <c r="A2738" s="195" t="s">
        <v>2279</v>
      </c>
      <c r="B2738" s="198">
        <v>53340000</v>
      </c>
    </row>
    <row r="2739" spans="1:2">
      <c r="A2739" s="194" t="s">
        <v>2747</v>
      </c>
      <c r="B2739" s="197">
        <v>53351625</v>
      </c>
    </row>
    <row r="2740" spans="1:2">
      <c r="A2740" s="195" t="s">
        <v>2282</v>
      </c>
      <c r="B2740" s="198">
        <v>53351625</v>
      </c>
    </row>
    <row r="2741" spans="1:2">
      <c r="A2741" s="193" t="s">
        <v>1410</v>
      </c>
      <c r="B2741" s="196">
        <v>702938000</v>
      </c>
    </row>
    <row r="2742" spans="1:2">
      <c r="A2742" s="194" t="s">
        <v>1411</v>
      </c>
      <c r="B2742" s="197">
        <v>142248000</v>
      </c>
    </row>
    <row r="2743" spans="1:2">
      <c r="A2743" s="195" t="s">
        <v>2263</v>
      </c>
      <c r="B2743" s="198">
        <v>142248000</v>
      </c>
    </row>
    <row r="2744" spans="1:2">
      <c r="A2744" s="194" t="s">
        <v>1412</v>
      </c>
      <c r="B2744" s="197">
        <v>71120000</v>
      </c>
    </row>
    <row r="2745" spans="1:2">
      <c r="A2745" s="195" t="s">
        <v>2270</v>
      </c>
      <c r="B2745" s="198">
        <v>71120000</v>
      </c>
    </row>
    <row r="2746" spans="1:2">
      <c r="A2746" s="194" t="s">
        <v>1413</v>
      </c>
      <c r="B2746" s="197">
        <v>71130000</v>
      </c>
    </row>
    <row r="2747" spans="1:2">
      <c r="A2747" s="195" t="s">
        <v>2261</v>
      </c>
      <c r="B2747" s="198">
        <v>71130000</v>
      </c>
    </row>
    <row r="2748" spans="1:2">
      <c r="A2748" s="194" t="s">
        <v>1414</v>
      </c>
      <c r="B2748" s="197">
        <v>71120000</v>
      </c>
    </row>
    <row r="2749" spans="1:2">
      <c r="A2749" s="195" t="s">
        <v>2273</v>
      </c>
      <c r="B2749" s="198">
        <v>71120000</v>
      </c>
    </row>
    <row r="2750" spans="1:2">
      <c r="A2750" s="195" t="s">
        <v>2274</v>
      </c>
      <c r="B2750" s="199"/>
    </row>
    <row r="2751" spans="1:2">
      <c r="A2751" s="194" t="s">
        <v>1415</v>
      </c>
      <c r="B2751" s="197">
        <v>71120000</v>
      </c>
    </row>
    <row r="2752" spans="1:2">
      <c r="A2752" s="195" t="s">
        <v>2274</v>
      </c>
      <c r="B2752" s="198">
        <v>71120000</v>
      </c>
    </row>
    <row r="2753" spans="1:2">
      <c r="A2753" s="194" t="s">
        <v>1416</v>
      </c>
      <c r="B2753" s="197">
        <v>35560000</v>
      </c>
    </row>
    <row r="2754" spans="1:2">
      <c r="A2754" s="195" t="s">
        <v>2275</v>
      </c>
      <c r="B2754" s="198">
        <v>35560000</v>
      </c>
    </row>
    <row r="2755" spans="1:2">
      <c r="A2755" s="194" t="s">
        <v>2748</v>
      </c>
      <c r="B2755" s="197">
        <v>103650000</v>
      </c>
    </row>
    <row r="2756" spans="1:2">
      <c r="A2756" s="195" t="s">
        <v>2282</v>
      </c>
      <c r="B2756" s="198">
        <v>103650000</v>
      </c>
    </row>
    <row r="2757" spans="1:2">
      <c r="A2757" s="195" t="s">
        <v>2249</v>
      </c>
      <c r="B2757" s="199"/>
    </row>
    <row r="2758" spans="1:2">
      <c r="A2758" s="194" t="s">
        <v>2749</v>
      </c>
      <c r="B2758" s="197">
        <v>68500000</v>
      </c>
    </row>
    <row r="2759" spans="1:2">
      <c r="A2759" s="195" t="s">
        <v>2245</v>
      </c>
      <c r="B2759" s="198">
        <v>68500000</v>
      </c>
    </row>
    <row r="2760" spans="1:2">
      <c r="A2760" s="194" t="s">
        <v>2750</v>
      </c>
      <c r="B2760" s="197">
        <v>68490000</v>
      </c>
    </row>
    <row r="2761" spans="1:2">
      <c r="A2761" s="195" t="s">
        <v>2236</v>
      </c>
      <c r="B2761" s="198">
        <v>68490000</v>
      </c>
    </row>
    <row r="2762" spans="1:2">
      <c r="A2762" s="193" t="s">
        <v>1995</v>
      </c>
      <c r="B2762" s="196">
        <v>142320000</v>
      </c>
    </row>
    <row r="2763" spans="1:2">
      <c r="A2763" s="194" t="s">
        <v>1996</v>
      </c>
      <c r="B2763" s="197">
        <v>142320000</v>
      </c>
    </row>
    <row r="2764" spans="1:2">
      <c r="A2764" s="195" t="s">
        <v>2240</v>
      </c>
      <c r="B2764" s="198">
        <v>142320000</v>
      </c>
    </row>
    <row r="2765" spans="1:2">
      <c r="A2765" s="193" t="s">
        <v>1417</v>
      </c>
      <c r="B2765" s="196">
        <v>35560010</v>
      </c>
    </row>
    <row r="2766" spans="1:2">
      <c r="A2766" s="194" t="s">
        <v>1418</v>
      </c>
      <c r="B2766" s="197">
        <v>35560010</v>
      </c>
    </row>
    <row r="2767" spans="1:2">
      <c r="A2767" s="195" t="s">
        <v>2251</v>
      </c>
      <c r="B2767" s="198">
        <v>35560010</v>
      </c>
    </row>
    <row r="2768" spans="1:2">
      <c r="A2768" s="195" t="s">
        <v>2273</v>
      </c>
      <c r="B2768" s="199"/>
    </row>
    <row r="2769" spans="1:2">
      <c r="A2769" s="193" t="s">
        <v>1419</v>
      </c>
      <c r="B2769" s="196">
        <v>250780965</v>
      </c>
    </row>
    <row r="2770" spans="1:2">
      <c r="A2770" s="194" t="s">
        <v>1420</v>
      </c>
      <c r="B2770" s="197">
        <v>35600000</v>
      </c>
    </row>
    <row r="2771" spans="1:2">
      <c r="A2771" s="195" t="s">
        <v>2326</v>
      </c>
      <c r="B2771" s="198">
        <v>35600000</v>
      </c>
    </row>
    <row r="2772" spans="1:2">
      <c r="A2772" s="195" t="s">
        <v>2262</v>
      </c>
      <c r="B2772" s="199"/>
    </row>
    <row r="2773" spans="1:2">
      <c r="A2773" s="194" t="s">
        <v>1421</v>
      </c>
      <c r="B2773" s="197">
        <v>35709990</v>
      </c>
    </row>
    <row r="2774" spans="1:2">
      <c r="A2774" s="195" t="s">
        <v>2262</v>
      </c>
      <c r="B2774" s="198">
        <v>35709990</v>
      </c>
    </row>
    <row r="2775" spans="1:2">
      <c r="A2775" s="194" t="s">
        <v>1422</v>
      </c>
      <c r="B2775" s="197">
        <v>17784995</v>
      </c>
    </row>
    <row r="2776" spans="1:2">
      <c r="A2776" s="195" t="s">
        <v>2271</v>
      </c>
      <c r="B2776" s="198">
        <v>17784995</v>
      </c>
    </row>
    <row r="2777" spans="1:2">
      <c r="A2777" s="194" t="s">
        <v>1423</v>
      </c>
      <c r="B2777" s="197">
        <v>21336000</v>
      </c>
    </row>
    <row r="2778" spans="1:2">
      <c r="A2778" s="195" t="s">
        <v>2272</v>
      </c>
      <c r="B2778" s="198">
        <v>21336000</v>
      </c>
    </row>
    <row r="2779" spans="1:2">
      <c r="A2779" s="194" t="s">
        <v>1997</v>
      </c>
      <c r="B2779" s="197">
        <v>17800000</v>
      </c>
    </row>
    <row r="2780" spans="1:2">
      <c r="A2780" s="195" t="s">
        <v>2237</v>
      </c>
      <c r="B2780" s="198">
        <v>17800000</v>
      </c>
    </row>
    <row r="2781" spans="1:2">
      <c r="A2781" s="194" t="s">
        <v>1998</v>
      </c>
      <c r="B2781" s="197">
        <v>17804995</v>
      </c>
    </row>
    <row r="2782" spans="1:2">
      <c r="A2782" s="195" t="s">
        <v>2237</v>
      </c>
      <c r="B2782" s="198">
        <v>17804995</v>
      </c>
    </row>
    <row r="2783" spans="1:2">
      <c r="A2783" s="194" t="s">
        <v>1999</v>
      </c>
      <c r="B2783" s="197">
        <v>17789995</v>
      </c>
    </row>
    <row r="2784" spans="1:2">
      <c r="A2784" s="195" t="s">
        <v>2279</v>
      </c>
      <c r="B2784" s="198">
        <v>17789995</v>
      </c>
    </row>
    <row r="2785" spans="1:2">
      <c r="A2785" s="194" t="s">
        <v>2000</v>
      </c>
      <c r="B2785" s="197">
        <v>17789995</v>
      </c>
    </row>
    <row r="2786" spans="1:2">
      <c r="A2786" s="195" t="s">
        <v>2280</v>
      </c>
      <c r="B2786" s="198">
        <v>17789995</v>
      </c>
    </row>
    <row r="2787" spans="1:2">
      <c r="A2787" s="194" t="s">
        <v>2751</v>
      </c>
      <c r="B2787" s="197">
        <v>17780000</v>
      </c>
    </row>
    <row r="2788" spans="1:2">
      <c r="A2788" s="195" t="s">
        <v>2282</v>
      </c>
      <c r="B2788" s="198">
        <v>17780000</v>
      </c>
    </row>
    <row r="2789" spans="1:2">
      <c r="A2789" s="194" t="s">
        <v>2752</v>
      </c>
      <c r="B2789" s="197">
        <v>17134995</v>
      </c>
    </row>
    <row r="2790" spans="1:2">
      <c r="A2790" s="195" t="s">
        <v>2242</v>
      </c>
      <c r="B2790" s="198">
        <v>17134995</v>
      </c>
    </row>
    <row r="2791" spans="1:2">
      <c r="A2791" s="194" t="s">
        <v>2753</v>
      </c>
      <c r="B2791" s="197">
        <v>34250000</v>
      </c>
    </row>
    <row r="2792" spans="1:2">
      <c r="A2792" s="195" t="s">
        <v>2256</v>
      </c>
      <c r="B2792" s="198">
        <v>34250000</v>
      </c>
    </row>
    <row r="2793" spans="1:2">
      <c r="A2793" s="193" t="s">
        <v>1424</v>
      </c>
      <c r="B2793" s="196">
        <v>107671200</v>
      </c>
    </row>
    <row r="2794" spans="1:2">
      <c r="A2794" s="194" t="s">
        <v>1425</v>
      </c>
      <c r="B2794" s="197">
        <v>107671200</v>
      </c>
    </row>
    <row r="2795" spans="1:2">
      <c r="A2795" s="195" t="s">
        <v>2262</v>
      </c>
      <c r="B2795" s="198">
        <v>107671200</v>
      </c>
    </row>
    <row r="2796" spans="1:2">
      <c r="A2796" s="193" t="s">
        <v>1426</v>
      </c>
      <c r="B2796" s="196">
        <v>3262539251</v>
      </c>
    </row>
    <row r="2797" spans="1:2">
      <c r="A2797" s="194" t="s">
        <v>1427</v>
      </c>
      <c r="B2797" s="197">
        <v>160020315</v>
      </c>
    </row>
    <row r="2798" spans="1:2">
      <c r="A2798" s="195" t="s">
        <v>2358</v>
      </c>
      <c r="B2798" s="198">
        <v>160020315</v>
      </c>
    </row>
    <row r="2799" spans="1:2">
      <c r="A2799" s="195" t="s">
        <v>2262</v>
      </c>
      <c r="B2799" s="199"/>
    </row>
    <row r="2800" spans="1:2">
      <c r="A2800" s="194" t="s">
        <v>1428</v>
      </c>
      <c r="B2800" s="197">
        <v>160020045</v>
      </c>
    </row>
    <row r="2801" spans="1:2">
      <c r="A2801" s="195" t="s">
        <v>2263</v>
      </c>
      <c r="B2801" s="198">
        <v>160020045</v>
      </c>
    </row>
    <row r="2802" spans="1:2">
      <c r="A2802" s="195" t="s">
        <v>2265</v>
      </c>
      <c r="B2802" s="199"/>
    </row>
    <row r="2803" spans="1:2">
      <c r="A2803" s="194" t="s">
        <v>1429</v>
      </c>
      <c r="B2803" s="197">
        <v>213360420</v>
      </c>
    </row>
    <row r="2804" spans="1:2">
      <c r="A2804" s="195" t="s">
        <v>2265</v>
      </c>
      <c r="B2804" s="198">
        <v>213360420</v>
      </c>
    </row>
    <row r="2805" spans="1:2">
      <c r="A2805" s="194" t="s">
        <v>1430</v>
      </c>
      <c r="B2805" s="197">
        <v>213360060</v>
      </c>
    </row>
    <row r="2806" spans="1:2">
      <c r="A2806" s="195" t="s">
        <v>2266</v>
      </c>
      <c r="B2806" s="198">
        <v>213360060</v>
      </c>
    </row>
    <row r="2807" spans="1:2">
      <c r="A2807" s="194" t="s">
        <v>1431</v>
      </c>
      <c r="B2807" s="197">
        <v>213360060</v>
      </c>
    </row>
    <row r="2808" spans="1:2">
      <c r="A2808" s="195" t="s">
        <v>2269</v>
      </c>
      <c r="B2808" s="198">
        <v>213360060</v>
      </c>
    </row>
    <row r="2809" spans="1:2">
      <c r="A2809" s="195" t="s">
        <v>2270</v>
      </c>
      <c r="B2809" s="199"/>
    </row>
    <row r="2810" spans="1:2">
      <c r="A2810" s="194" t="s">
        <v>1432</v>
      </c>
      <c r="B2810" s="197">
        <v>206252466</v>
      </c>
    </row>
    <row r="2811" spans="1:2">
      <c r="A2811" s="195" t="s">
        <v>2261</v>
      </c>
      <c r="B2811" s="198">
        <v>206252466</v>
      </c>
    </row>
    <row r="2812" spans="1:2">
      <c r="A2812" s="194" t="s">
        <v>1433</v>
      </c>
      <c r="B2812" s="197">
        <v>199140312</v>
      </c>
    </row>
    <row r="2813" spans="1:2">
      <c r="A2813" s="195" t="s">
        <v>2271</v>
      </c>
      <c r="B2813" s="198">
        <v>199140312</v>
      </c>
    </row>
    <row r="2814" spans="1:2">
      <c r="A2814" s="194" t="s">
        <v>1434</v>
      </c>
      <c r="B2814" s="197">
        <v>192024000</v>
      </c>
    </row>
    <row r="2815" spans="1:2">
      <c r="A2815" s="195" t="s">
        <v>2251</v>
      </c>
      <c r="B2815" s="198">
        <v>192024000</v>
      </c>
    </row>
    <row r="2816" spans="1:2">
      <c r="A2816" s="194" t="s">
        <v>1435</v>
      </c>
      <c r="B2816" s="197">
        <v>184912156</v>
      </c>
    </row>
    <row r="2817" spans="1:2">
      <c r="A2817" s="195" t="s">
        <v>2274</v>
      </c>
      <c r="B2817" s="198">
        <v>184912156</v>
      </c>
    </row>
    <row r="2818" spans="1:2">
      <c r="A2818" s="194" t="s">
        <v>2001</v>
      </c>
      <c r="B2818" s="197">
        <v>213360000</v>
      </c>
    </row>
    <row r="2819" spans="1:2">
      <c r="A2819" s="195" t="s">
        <v>2276</v>
      </c>
      <c r="B2819" s="198">
        <v>213360000</v>
      </c>
    </row>
    <row r="2820" spans="1:2">
      <c r="A2820" s="194" t="s">
        <v>2002</v>
      </c>
      <c r="B2820" s="197">
        <v>213360000</v>
      </c>
    </row>
    <row r="2821" spans="1:2">
      <c r="A2821" s="195" t="s">
        <v>2279</v>
      </c>
      <c r="B2821" s="198">
        <v>213360000</v>
      </c>
    </row>
    <row r="2822" spans="1:2">
      <c r="A2822" s="194" t="s">
        <v>2003</v>
      </c>
      <c r="B2822" s="197">
        <v>213360060</v>
      </c>
    </row>
    <row r="2823" spans="1:2">
      <c r="A2823" s="195" t="s">
        <v>2280</v>
      </c>
      <c r="B2823" s="198">
        <v>213360060</v>
      </c>
    </row>
    <row r="2824" spans="1:2">
      <c r="A2824" s="194" t="s">
        <v>2754</v>
      </c>
      <c r="B2824" s="197">
        <v>88969425</v>
      </c>
    </row>
    <row r="2825" spans="1:2">
      <c r="A2825" s="195" t="s">
        <v>2282</v>
      </c>
      <c r="B2825" s="198">
        <v>88969425</v>
      </c>
    </row>
    <row r="2826" spans="1:2">
      <c r="A2826" s="194" t="s">
        <v>2004</v>
      </c>
      <c r="B2826" s="197">
        <v>124549985</v>
      </c>
    </row>
    <row r="2827" spans="1:2">
      <c r="A2827" s="195" t="s">
        <v>2240</v>
      </c>
      <c r="B2827" s="198">
        <v>124549985</v>
      </c>
    </row>
    <row r="2828" spans="1:2">
      <c r="A2828" s="194" t="s">
        <v>2755</v>
      </c>
      <c r="B2828" s="197">
        <v>205534200</v>
      </c>
    </row>
    <row r="2829" spans="1:2">
      <c r="A2829" s="195" t="s">
        <v>2249</v>
      </c>
      <c r="B2829" s="198">
        <v>205534200</v>
      </c>
    </row>
    <row r="2830" spans="1:2">
      <c r="A2830" s="194" t="s">
        <v>2756</v>
      </c>
      <c r="B2830" s="197">
        <v>17126665</v>
      </c>
    </row>
    <row r="2831" spans="1:2">
      <c r="A2831" s="195" t="s">
        <v>2283</v>
      </c>
      <c r="B2831" s="198">
        <v>17126665</v>
      </c>
    </row>
    <row r="2832" spans="1:2">
      <c r="A2832" s="194" t="s">
        <v>2757</v>
      </c>
      <c r="B2832" s="197">
        <v>34389990</v>
      </c>
    </row>
    <row r="2833" spans="1:2">
      <c r="A2833" s="195" t="s">
        <v>2283</v>
      </c>
      <c r="B2833" s="198">
        <v>34389990</v>
      </c>
    </row>
    <row r="2834" spans="1:2">
      <c r="A2834" s="194" t="s">
        <v>2758</v>
      </c>
      <c r="B2834" s="197">
        <v>51554985</v>
      </c>
    </row>
    <row r="2835" spans="1:2">
      <c r="A2835" s="195" t="s">
        <v>2283</v>
      </c>
      <c r="B2835" s="198">
        <v>51554985</v>
      </c>
    </row>
    <row r="2836" spans="1:2">
      <c r="A2836" s="194" t="s">
        <v>2759</v>
      </c>
      <c r="B2836" s="197">
        <v>154285695</v>
      </c>
    </row>
    <row r="2837" spans="1:2">
      <c r="A2837" s="195" t="s">
        <v>2258</v>
      </c>
      <c r="B2837" s="198">
        <v>154285695</v>
      </c>
    </row>
    <row r="2838" spans="1:2">
      <c r="A2838" s="194" t="s">
        <v>2760</v>
      </c>
      <c r="B2838" s="197">
        <v>51578565</v>
      </c>
    </row>
    <row r="2839" spans="1:2">
      <c r="A2839" s="195" t="s">
        <v>2258</v>
      </c>
      <c r="B2839" s="198">
        <v>51578565</v>
      </c>
    </row>
    <row r="2840" spans="1:2">
      <c r="A2840" s="194" t="s">
        <v>2761</v>
      </c>
      <c r="B2840" s="197">
        <v>86224975</v>
      </c>
    </row>
    <row r="2841" spans="1:2">
      <c r="A2841" s="195" t="s">
        <v>2284</v>
      </c>
      <c r="B2841" s="198">
        <v>86224975</v>
      </c>
    </row>
    <row r="2842" spans="1:2">
      <c r="A2842" s="194" t="s">
        <v>2762</v>
      </c>
      <c r="B2842" s="197">
        <v>65794872</v>
      </c>
    </row>
    <row r="2843" spans="1:2">
      <c r="A2843" s="195" t="s">
        <v>2284</v>
      </c>
      <c r="B2843" s="198">
        <v>65794872</v>
      </c>
    </row>
    <row r="2844" spans="1:2">
      <c r="A2844" s="193" t="s">
        <v>1436</v>
      </c>
      <c r="B2844" s="196">
        <v>329042500</v>
      </c>
    </row>
    <row r="2845" spans="1:2">
      <c r="A2845" s="194" t="s">
        <v>1437</v>
      </c>
      <c r="B2845" s="197">
        <v>113792000</v>
      </c>
    </row>
    <row r="2846" spans="1:2">
      <c r="A2846" s="195" t="s">
        <v>2326</v>
      </c>
      <c r="B2846" s="198">
        <v>113792000</v>
      </c>
    </row>
    <row r="2847" spans="1:2">
      <c r="A2847" s="195" t="s">
        <v>2262</v>
      </c>
      <c r="B2847" s="199"/>
    </row>
    <row r="2848" spans="1:2">
      <c r="A2848" s="194" t="s">
        <v>1438</v>
      </c>
      <c r="B2848" s="197">
        <v>35890500</v>
      </c>
    </row>
    <row r="2849" spans="1:2">
      <c r="A2849" s="195" t="s">
        <v>2261</v>
      </c>
      <c r="B2849" s="198">
        <v>35890500</v>
      </c>
    </row>
    <row r="2850" spans="1:2">
      <c r="A2850" s="194" t="s">
        <v>1439</v>
      </c>
      <c r="B2850" s="197">
        <v>71800000</v>
      </c>
    </row>
    <row r="2851" spans="1:2">
      <c r="A2851" s="195" t="s">
        <v>2274</v>
      </c>
      <c r="B2851" s="198">
        <v>71800000</v>
      </c>
    </row>
    <row r="2852" spans="1:2">
      <c r="A2852" s="194" t="s">
        <v>2005</v>
      </c>
      <c r="B2852" s="197">
        <v>35560000</v>
      </c>
    </row>
    <row r="2853" spans="1:2">
      <c r="A2853" s="195" t="s">
        <v>2277</v>
      </c>
      <c r="B2853" s="198">
        <v>35560000</v>
      </c>
    </row>
    <row r="2854" spans="1:2">
      <c r="A2854" s="194" t="s">
        <v>2006</v>
      </c>
      <c r="B2854" s="197">
        <v>72000000</v>
      </c>
    </row>
    <row r="2855" spans="1:2">
      <c r="A2855" s="195" t="s">
        <v>2240</v>
      </c>
      <c r="B2855" s="198">
        <v>72000000</v>
      </c>
    </row>
    <row r="2856" spans="1:2">
      <c r="A2856" s="193" t="s">
        <v>1440</v>
      </c>
      <c r="B2856" s="196">
        <v>231328988</v>
      </c>
    </row>
    <row r="2857" spans="1:2">
      <c r="A2857" s="194" t="s">
        <v>1441</v>
      </c>
      <c r="B2857" s="197">
        <v>35565000</v>
      </c>
    </row>
    <row r="2858" spans="1:2">
      <c r="A2858" s="195" t="s">
        <v>2358</v>
      </c>
      <c r="B2858" s="198">
        <v>35565000</v>
      </c>
    </row>
    <row r="2859" spans="1:2">
      <c r="A2859" s="194" t="s">
        <v>2763</v>
      </c>
      <c r="B2859" s="197">
        <v>99611988</v>
      </c>
    </row>
    <row r="2860" spans="1:2">
      <c r="A2860" s="195" t="s">
        <v>2282</v>
      </c>
      <c r="B2860" s="198">
        <v>99611988</v>
      </c>
    </row>
    <row r="2861" spans="1:2">
      <c r="A2861" s="194" t="s">
        <v>2764</v>
      </c>
      <c r="B2861" s="197">
        <v>96152000</v>
      </c>
    </row>
    <row r="2862" spans="1:2">
      <c r="A2862" s="195" t="s">
        <v>2284</v>
      </c>
      <c r="B2862" s="198">
        <v>96152000</v>
      </c>
    </row>
    <row r="2863" spans="1:2">
      <c r="A2863" s="193" t="s">
        <v>1442</v>
      </c>
      <c r="B2863" s="196">
        <v>47821316563.559998</v>
      </c>
    </row>
    <row r="2864" spans="1:2">
      <c r="A2864" s="194" t="s">
        <v>1443</v>
      </c>
      <c r="B2864" s="197">
        <v>1123031871.6700001</v>
      </c>
    </row>
    <row r="2865" spans="1:2">
      <c r="A2865" s="195" t="s">
        <v>2265</v>
      </c>
      <c r="B2865" s="198">
        <v>1123031871.6700001</v>
      </c>
    </row>
    <row r="2866" spans="1:2">
      <c r="A2866" s="194" t="s">
        <v>1444</v>
      </c>
      <c r="B2866" s="197">
        <v>1109397387.28</v>
      </c>
    </row>
    <row r="2867" spans="1:2">
      <c r="A2867" s="195" t="s">
        <v>2268</v>
      </c>
      <c r="B2867" s="198">
        <v>1109397387.28</v>
      </c>
    </row>
    <row r="2868" spans="1:2">
      <c r="A2868" s="195" t="s">
        <v>2269</v>
      </c>
      <c r="B2868" s="199"/>
    </row>
    <row r="2869" spans="1:2">
      <c r="A2869" s="194" t="s">
        <v>1445</v>
      </c>
      <c r="B2869" s="197">
        <v>1759972710.53</v>
      </c>
    </row>
    <row r="2870" spans="1:2">
      <c r="A2870" s="195" t="s">
        <v>2268</v>
      </c>
      <c r="B2870" s="198">
        <v>651342160</v>
      </c>
    </row>
    <row r="2871" spans="1:2">
      <c r="A2871" s="195" t="s">
        <v>2270</v>
      </c>
      <c r="B2871" s="198">
        <v>1108630550.53</v>
      </c>
    </row>
    <row r="2872" spans="1:2">
      <c r="A2872" s="195" t="s">
        <v>2271</v>
      </c>
      <c r="B2872" s="199"/>
    </row>
    <row r="2873" spans="1:2">
      <c r="A2873" s="195" t="s">
        <v>2272</v>
      </c>
      <c r="B2873" s="199"/>
    </row>
    <row r="2874" spans="1:2">
      <c r="A2874" s="194" t="s">
        <v>1446</v>
      </c>
      <c r="B2874" s="197">
        <v>1096218788</v>
      </c>
    </row>
    <row r="2875" spans="1:2">
      <c r="A2875" s="195" t="s">
        <v>2261</v>
      </c>
      <c r="B2875" s="198">
        <v>1096218788</v>
      </c>
    </row>
    <row r="2876" spans="1:2">
      <c r="A2876" s="195" t="s">
        <v>2271</v>
      </c>
      <c r="B2876" s="199"/>
    </row>
    <row r="2877" spans="1:2">
      <c r="A2877" s="195" t="s">
        <v>2251</v>
      </c>
      <c r="B2877" s="199"/>
    </row>
    <row r="2878" spans="1:2">
      <c r="A2878" s="194" t="s">
        <v>1447</v>
      </c>
      <c r="B2878" s="197">
        <v>1097374488</v>
      </c>
    </row>
    <row r="2879" spans="1:2">
      <c r="A2879" s="195" t="s">
        <v>2271</v>
      </c>
      <c r="B2879" s="198">
        <v>1097374488</v>
      </c>
    </row>
    <row r="2880" spans="1:2">
      <c r="A2880" s="195" t="s">
        <v>2272</v>
      </c>
      <c r="B2880" s="199"/>
    </row>
    <row r="2881" spans="1:2">
      <c r="A2881" s="195" t="s">
        <v>2251</v>
      </c>
      <c r="B2881" s="199"/>
    </row>
    <row r="2882" spans="1:2">
      <c r="A2882" s="194" t="s">
        <v>1448</v>
      </c>
      <c r="B2882" s="197">
        <v>1105844237.6800001</v>
      </c>
    </row>
    <row r="2883" spans="1:2">
      <c r="A2883" s="195" t="s">
        <v>2270</v>
      </c>
      <c r="B2883" s="198">
        <v>1105844237.6800001</v>
      </c>
    </row>
    <row r="2884" spans="1:2">
      <c r="A2884" s="195" t="s">
        <v>2261</v>
      </c>
      <c r="B2884" s="199"/>
    </row>
    <row r="2885" spans="1:2">
      <c r="A2885" s="195" t="s">
        <v>2272</v>
      </c>
      <c r="B2885" s="199"/>
    </row>
    <row r="2886" spans="1:2">
      <c r="A2886" s="195" t="s">
        <v>2251</v>
      </c>
      <c r="B2886" s="199"/>
    </row>
    <row r="2887" spans="1:2">
      <c r="A2887" s="194" t="s">
        <v>1449</v>
      </c>
      <c r="B2887" s="197">
        <v>1107570565.9200001</v>
      </c>
    </row>
    <row r="2888" spans="1:2">
      <c r="A2888" s="195" t="s">
        <v>2261</v>
      </c>
      <c r="B2888" s="198">
        <v>1107570565.9200001</v>
      </c>
    </row>
    <row r="2889" spans="1:2">
      <c r="A2889" s="195" t="s">
        <v>2271</v>
      </c>
      <c r="B2889" s="199"/>
    </row>
    <row r="2890" spans="1:2">
      <c r="A2890" s="195" t="s">
        <v>2272</v>
      </c>
      <c r="B2890" s="199"/>
    </row>
    <row r="2891" spans="1:2">
      <c r="A2891" s="195" t="s">
        <v>2251</v>
      </c>
      <c r="B2891" s="199"/>
    </row>
    <row r="2892" spans="1:2">
      <c r="A2892" s="194" t="s">
        <v>1450</v>
      </c>
      <c r="B2892" s="197">
        <v>1106404127.9200001</v>
      </c>
    </row>
    <row r="2893" spans="1:2">
      <c r="A2893" s="195" t="s">
        <v>2271</v>
      </c>
      <c r="B2893" s="198">
        <v>1106404127.9200001</v>
      </c>
    </row>
    <row r="2894" spans="1:2">
      <c r="A2894" s="195" t="s">
        <v>2272</v>
      </c>
      <c r="B2894" s="199"/>
    </row>
    <row r="2895" spans="1:2">
      <c r="A2895" s="195" t="s">
        <v>2273</v>
      </c>
      <c r="B2895" s="199"/>
    </row>
    <row r="2896" spans="1:2">
      <c r="A2896" s="195" t="s">
        <v>2274</v>
      </c>
      <c r="B2896" s="199"/>
    </row>
    <row r="2897" spans="1:2">
      <c r="A2897" s="194" t="s">
        <v>1451</v>
      </c>
      <c r="B2897" s="197">
        <v>1106181607.4400001</v>
      </c>
    </row>
    <row r="2898" spans="1:2">
      <c r="A2898" s="195" t="s">
        <v>2272</v>
      </c>
      <c r="B2898" s="198">
        <v>1106181607.4400001</v>
      </c>
    </row>
    <row r="2899" spans="1:2">
      <c r="A2899" s="195" t="s">
        <v>2251</v>
      </c>
      <c r="B2899" s="199"/>
    </row>
    <row r="2900" spans="1:2">
      <c r="A2900" s="195" t="s">
        <v>2273</v>
      </c>
      <c r="B2900" s="199"/>
    </row>
    <row r="2901" spans="1:2">
      <c r="A2901" s="195" t="s">
        <v>2274</v>
      </c>
      <c r="B2901" s="199"/>
    </row>
    <row r="2902" spans="1:2">
      <c r="A2902" s="194" t="s">
        <v>1452</v>
      </c>
      <c r="B2902" s="197">
        <v>1105844237.6800001</v>
      </c>
    </row>
    <row r="2903" spans="1:2">
      <c r="A2903" s="195" t="s">
        <v>2272</v>
      </c>
      <c r="B2903" s="198">
        <v>1105844237.6800001</v>
      </c>
    </row>
    <row r="2904" spans="1:2">
      <c r="A2904" s="195" t="s">
        <v>2251</v>
      </c>
      <c r="B2904" s="199"/>
    </row>
    <row r="2905" spans="1:2">
      <c r="A2905" s="195" t="s">
        <v>2273</v>
      </c>
      <c r="B2905" s="199"/>
    </row>
    <row r="2906" spans="1:2">
      <c r="A2906" s="195" t="s">
        <v>2274</v>
      </c>
      <c r="B2906" s="199"/>
    </row>
    <row r="2907" spans="1:2">
      <c r="A2907" s="194" t="s">
        <v>1453</v>
      </c>
      <c r="B2907" s="197">
        <v>1105237689.9200001</v>
      </c>
    </row>
    <row r="2908" spans="1:2">
      <c r="A2908" s="195" t="s">
        <v>2251</v>
      </c>
      <c r="B2908" s="198">
        <v>1105237689.9200001</v>
      </c>
    </row>
    <row r="2909" spans="1:2">
      <c r="A2909" s="195" t="s">
        <v>2273</v>
      </c>
      <c r="B2909" s="199"/>
    </row>
    <row r="2910" spans="1:2">
      <c r="A2910" s="195" t="s">
        <v>2275</v>
      </c>
      <c r="B2910" s="199"/>
    </row>
    <row r="2911" spans="1:2">
      <c r="A2911" s="194" t="s">
        <v>1454</v>
      </c>
      <c r="B2911" s="197">
        <v>1105115662.5599999</v>
      </c>
    </row>
    <row r="2912" spans="1:2">
      <c r="A2912" s="195" t="s">
        <v>2251</v>
      </c>
      <c r="B2912" s="198">
        <v>1105115662.5599999</v>
      </c>
    </row>
    <row r="2913" spans="1:2">
      <c r="A2913" s="195" t="s">
        <v>2273</v>
      </c>
      <c r="B2913" s="199"/>
    </row>
    <row r="2914" spans="1:2">
      <c r="A2914" s="195" t="s">
        <v>2275</v>
      </c>
      <c r="B2914" s="199"/>
    </row>
    <row r="2915" spans="1:2">
      <c r="A2915" s="194" t="s">
        <v>1455</v>
      </c>
      <c r="B2915" s="197">
        <v>1104512703.8399999</v>
      </c>
    </row>
    <row r="2916" spans="1:2">
      <c r="A2916" s="195" t="s">
        <v>2251</v>
      </c>
      <c r="B2916" s="198">
        <v>1104512703.8399999</v>
      </c>
    </row>
    <row r="2917" spans="1:2">
      <c r="A2917" s="195" t="s">
        <v>2273</v>
      </c>
      <c r="B2917" s="199"/>
    </row>
    <row r="2918" spans="1:2">
      <c r="A2918" s="195" t="s">
        <v>2275</v>
      </c>
      <c r="B2918" s="199"/>
    </row>
    <row r="2919" spans="1:2">
      <c r="A2919" s="194" t="s">
        <v>1456</v>
      </c>
      <c r="B2919" s="197">
        <v>1103956402.6400001</v>
      </c>
    </row>
    <row r="2920" spans="1:2">
      <c r="A2920" s="195" t="s">
        <v>2251</v>
      </c>
      <c r="B2920" s="198">
        <v>1103956402.6400001</v>
      </c>
    </row>
    <row r="2921" spans="1:2">
      <c r="A2921" s="195" t="s">
        <v>2273</v>
      </c>
      <c r="B2921" s="199"/>
    </row>
    <row r="2922" spans="1:2">
      <c r="A2922" s="195" t="s">
        <v>2274</v>
      </c>
      <c r="B2922" s="199"/>
    </row>
    <row r="2923" spans="1:2">
      <c r="A2923" s="195" t="s">
        <v>2275</v>
      </c>
      <c r="B2923" s="199"/>
    </row>
    <row r="2924" spans="1:2">
      <c r="A2924" s="194" t="s">
        <v>1457</v>
      </c>
      <c r="B2924" s="197">
        <v>1103511361.6800001</v>
      </c>
    </row>
    <row r="2925" spans="1:2">
      <c r="A2925" s="195" t="s">
        <v>2273</v>
      </c>
      <c r="B2925" s="198">
        <v>1103511361.6800001</v>
      </c>
    </row>
    <row r="2926" spans="1:2">
      <c r="A2926" s="195" t="s">
        <v>2274</v>
      </c>
      <c r="B2926" s="199"/>
    </row>
    <row r="2927" spans="1:2">
      <c r="A2927" s="195" t="s">
        <v>2275</v>
      </c>
      <c r="B2927" s="199"/>
    </row>
    <row r="2928" spans="1:2">
      <c r="A2928" s="194" t="s">
        <v>1458</v>
      </c>
      <c r="B2928" s="197">
        <v>1099459335.52</v>
      </c>
    </row>
    <row r="2929" spans="1:2">
      <c r="A2929" s="195" t="s">
        <v>2273</v>
      </c>
      <c r="B2929" s="198">
        <v>1099459335.52</v>
      </c>
    </row>
    <row r="2930" spans="1:2">
      <c r="A2930" s="195" t="s">
        <v>2274</v>
      </c>
      <c r="B2930" s="199"/>
    </row>
    <row r="2931" spans="1:2">
      <c r="A2931" s="195" t="s">
        <v>2237</v>
      </c>
      <c r="B2931" s="199"/>
    </row>
    <row r="2932" spans="1:2">
      <c r="A2932" s="194" t="s">
        <v>1459</v>
      </c>
      <c r="B2932" s="197">
        <v>1098967637.04</v>
      </c>
    </row>
    <row r="2933" spans="1:2">
      <c r="A2933" s="195" t="s">
        <v>2274</v>
      </c>
      <c r="B2933" s="198">
        <v>1098967637.04</v>
      </c>
    </row>
    <row r="2934" spans="1:2">
      <c r="A2934" s="195" t="s">
        <v>2275</v>
      </c>
      <c r="B2934" s="199"/>
    </row>
    <row r="2935" spans="1:2">
      <c r="A2935" s="195" t="s">
        <v>2237</v>
      </c>
      <c r="B2935" s="199"/>
    </row>
    <row r="2936" spans="1:2">
      <c r="A2936" s="194" t="s">
        <v>1460</v>
      </c>
      <c r="B2936" s="197">
        <v>1098117034.5599999</v>
      </c>
    </row>
    <row r="2937" spans="1:2">
      <c r="A2937" s="195" t="s">
        <v>2274</v>
      </c>
      <c r="B2937" s="198">
        <v>1098117034.5599999</v>
      </c>
    </row>
    <row r="2938" spans="1:2">
      <c r="A2938" s="195" t="s">
        <v>2275</v>
      </c>
      <c r="B2938" s="199"/>
    </row>
    <row r="2939" spans="1:2">
      <c r="A2939" s="195" t="s">
        <v>2237</v>
      </c>
      <c r="B2939" s="199"/>
    </row>
    <row r="2940" spans="1:2">
      <c r="A2940" s="194" t="s">
        <v>1461</v>
      </c>
      <c r="B2940" s="197">
        <v>1097198240.3199999</v>
      </c>
    </row>
    <row r="2941" spans="1:2">
      <c r="A2941" s="195" t="s">
        <v>2274</v>
      </c>
      <c r="B2941" s="198">
        <v>1097198240.3199999</v>
      </c>
    </row>
    <row r="2942" spans="1:2">
      <c r="A2942" s="195" t="s">
        <v>2275</v>
      </c>
      <c r="B2942" s="199"/>
    </row>
    <row r="2943" spans="1:2">
      <c r="A2943" s="195" t="s">
        <v>2237</v>
      </c>
      <c r="B2943" s="199"/>
    </row>
    <row r="2944" spans="1:2">
      <c r="A2944" s="194" t="s">
        <v>1462</v>
      </c>
      <c r="B2944" s="197">
        <v>1096419418.6400001</v>
      </c>
    </row>
    <row r="2945" spans="1:2">
      <c r="A2945" s="195" t="s">
        <v>2275</v>
      </c>
      <c r="B2945" s="198">
        <v>1096419418.6400001</v>
      </c>
    </row>
    <row r="2946" spans="1:2">
      <c r="A2946" s="195" t="s">
        <v>2276</v>
      </c>
      <c r="B2946" s="199"/>
    </row>
    <row r="2947" spans="1:2">
      <c r="A2947" s="194" t="s">
        <v>1463</v>
      </c>
      <c r="B2947" s="197">
        <v>1094915610.8800001</v>
      </c>
    </row>
    <row r="2948" spans="1:2">
      <c r="A2948" s="195" t="s">
        <v>2275</v>
      </c>
      <c r="B2948" s="198">
        <v>1094915610.8800001</v>
      </c>
    </row>
    <row r="2949" spans="1:2">
      <c r="A2949" s="195" t="s">
        <v>2237</v>
      </c>
      <c r="B2949" s="199"/>
    </row>
    <row r="2950" spans="1:2">
      <c r="A2950" s="195" t="s">
        <v>2276</v>
      </c>
      <c r="B2950" s="199"/>
    </row>
    <row r="2951" spans="1:2">
      <c r="A2951" s="194" t="s">
        <v>2007</v>
      </c>
      <c r="B2951" s="197">
        <v>1097636103.2</v>
      </c>
    </row>
    <row r="2952" spans="1:2">
      <c r="A2952" s="195" t="s">
        <v>2237</v>
      </c>
      <c r="B2952" s="198">
        <v>1097636103.2</v>
      </c>
    </row>
    <row r="2953" spans="1:2">
      <c r="A2953" s="195" t="s">
        <v>2276</v>
      </c>
      <c r="B2953" s="199"/>
    </row>
    <row r="2954" spans="1:2">
      <c r="A2954" s="195" t="s">
        <v>2277</v>
      </c>
      <c r="B2954" s="199"/>
    </row>
    <row r="2955" spans="1:2">
      <c r="A2955" s="195" t="s">
        <v>2278</v>
      </c>
      <c r="B2955" s="199"/>
    </row>
    <row r="2956" spans="1:2">
      <c r="A2956" s="194" t="s">
        <v>2008</v>
      </c>
      <c r="B2956" s="197">
        <v>1096753199.3599999</v>
      </c>
    </row>
    <row r="2957" spans="1:2">
      <c r="A2957" s="195" t="s">
        <v>2237</v>
      </c>
      <c r="B2957" s="198">
        <v>1096753199.3599999</v>
      </c>
    </row>
    <row r="2958" spans="1:2">
      <c r="A2958" s="195" t="s">
        <v>2276</v>
      </c>
      <c r="B2958" s="199"/>
    </row>
    <row r="2959" spans="1:2">
      <c r="A2959" s="195" t="s">
        <v>2277</v>
      </c>
      <c r="B2959" s="199"/>
    </row>
    <row r="2960" spans="1:2">
      <c r="A2960" s="195" t="s">
        <v>2278</v>
      </c>
      <c r="B2960" s="199"/>
    </row>
    <row r="2961" spans="1:2">
      <c r="A2961" s="194" t="s">
        <v>2009</v>
      </c>
      <c r="B2961" s="197">
        <v>1097090569.1199999</v>
      </c>
    </row>
    <row r="2962" spans="1:2">
      <c r="A2962" s="195" t="s">
        <v>2237</v>
      </c>
      <c r="B2962" s="198">
        <v>1097090569.1199999</v>
      </c>
    </row>
    <row r="2963" spans="1:2">
      <c r="A2963" s="195" t="s">
        <v>2276</v>
      </c>
      <c r="B2963" s="199"/>
    </row>
    <row r="2964" spans="1:2">
      <c r="A2964" s="195" t="s">
        <v>2277</v>
      </c>
      <c r="B2964" s="199"/>
    </row>
    <row r="2965" spans="1:2">
      <c r="A2965" s="195" t="s">
        <v>2278</v>
      </c>
      <c r="B2965" s="199"/>
    </row>
    <row r="2966" spans="1:2">
      <c r="A2966" s="194" t="s">
        <v>2010</v>
      </c>
      <c r="B2966" s="197">
        <v>1096196898.1600001</v>
      </c>
    </row>
    <row r="2967" spans="1:2">
      <c r="A2967" s="195" t="s">
        <v>2276</v>
      </c>
      <c r="B2967" s="198">
        <v>1096196898.1600001</v>
      </c>
    </row>
    <row r="2968" spans="1:2">
      <c r="A2968" s="195" t="s">
        <v>2277</v>
      </c>
      <c r="B2968" s="199"/>
    </row>
    <row r="2969" spans="1:2">
      <c r="A2969" s="195" t="s">
        <v>2278</v>
      </c>
      <c r="B2969" s="199"/>
    </row>
    <row r="2970" spans="1:2">
      <c r="A2970" s="194" t="s">
        <v>2011</v>
      </c>
      <c r="B2970" s="197">
        <v>1086325996</v>
      </c>
    </row>
    <row r="2971" spans="1:2">
      <c r="A2971" s="195" t="s">
        <v>2276</v>
      </c>
      <c r="B2971" s="198">
        <v>1086325996</v>
      </c>
    </row>
    <row r="2972" spans="1:2">
      <c r="A2972" s="195" t="s">
        <v>2277</v>
      </c>
      <c r="B2972" s="199"/>
    </row>
    <row r="2973" spans="1:2">
      <c r="A2973" s="195" t="s">
        <v>2279</v>
      </c>
      <c r="B2973" s="199"/>
    </row>
    <row r="2974" spans="1:2">
      <c r="A2974" s="194" t="s">
        <v>2012</v>
      </c>
      <c r="B2974" s="197">
        <v>1086436232</v>
      </c>
    </row>
    <row r="2975" spans="1:2">
      <c r="A2975" s="195" t="s">
        <v>2276</v>
      </c>
      <c r="B2975" s="198">
        <v>1086436232</v>
      </c>
    </row>
    <row r="2976" spans="1:2">
      <c r="A2976" s="195" t="s">
        <v>2277</v>
      </c>
      <c r="B2976" s="199"/>
    </row>
    <row r="2977" spans="1:2">
      <c r="A2977" s="195" t="s">
        <v>2279</v>
      </c>
      <c r="B2977" s="199"/>
    </row>
    <row r="2978" spans="1:2">
      <c r="A2978" s="194" t="s">
        <v>2013</v>
      </c>
      <c r="B2978" s="197">
        <v>1096641939.1199999</v>
      </c>
    </row>
    <row r="2979" spans="1:2">
      <c r="A2979" s="195" t="s">
        <v>2276</v>
      </c>
      <c r="B2979" s="198">
        <v>1096641939.1199999</v>
      </c>
    </row>
    <row r="2980" spans="1:2">
      <c r="A2980" s="194" t="s">
        <v>2014</v>
      </c>
      <c r="B2980" s="197">
        <v>1095751857.2</v>
      </c>
    </row>
    <row r="2981" spans="1:2">
      <c r="A2981" s="195" t="s">
        <v>2277</v>
      </c>
      <c r="B2981" s="198">
        <v>1095751857.2</v>
      </c>
    </row>
    <row r="2982" spans="1:2">
      <c r="A2982" s="194" t="s">
        <v>2015</v>
      </c>
      <c r="B2982" s="197">
        <v>1094915610.8800001</v>
      </c>
    </row>
    <row r="2983" spans="1:2">
      <c r="A2983" s="195" t="s">
        <v>2277</v>
      </c>
      <c r="B2983" s="198">
        <v>1094915610.8800001</v>
      </c>
    </row>
    <row r="2984" spans="1:2">
      <c r="A2984" s="195" t="s">
        <v>2246</v>
      </c>
      <c r="B2984" s="199"/>
    </row>
    <row r="2985" spans="1:2">
      <c r="A2985" s="194" t="s">
        <v>2016</v>
      </c>
      <c r="B2985" s="197">
        <v>1095751857.2</v>
      </c>
    </row>
    <row r="2986" spans="1:2">
      <c r="A2986" s="195" t="s">
        <v>2277</v>
      </c>
      <c r="B2986" s="198">
        <v>1095751857.2</v>
      </c>
    </row>
    <row r="2987" spans="1:2">
      <c r="A2987" s="195" t="s">
        <v>2278</v>
      </c>
      <c r="B2987" s="199"/>
    </row>
    <row r="2988" spans="1:2">
      <c r="A2988" s="195" t="s">
        <v>2246</v>
      </c>
      <c r="B2988" s="199"/>
    </row>
    <row r="2989" spans="1:2">
      <c r="A2989" s="194" t="s">
        <v>2017</v>
      </c>
      <c r="B2989" s="197">
        <v>1095403720.3199999</v>
      </c>
    </row>
    <row r="2990" spans="1:2">
      <c r="A2990" s="195" t="s">
        <v>2278</v>
      </c>
      <c r="B2990" s="198">
        <v>1095403720.3199999</v>
      </c>
    </row>
    <row r="2991" spans="1:2">
      <c r="A2991" s="195" t="s">
        <v>2279</v>
      </c>
      <c r="B2991" s="199"/>
    </row>
    <row r="2992" spans="1:2">
      <c r="A2992" s="195" t="s">
        <v>2246</v>
      </c>
      <c r="B2992" s="199"/>
    </row>
    <row r="2993" spans="1:2">
      <c r="A2993" s="194" t="s">
        <v>2018</v>
      </c>
      <c r="B2993" s="197">
        <v>1095974377.6800001</v>
      </c>
    </row>
    <row r="2994" spans="1:2">
      <c r="A2994" s="195" t="s">
        <v>2278</v>
      </c>
      <c r="B2994" s="198">
        <v>1095974377.6800001</v>
      </c>
    </row>
    <row r="2995" spans="1:2">
      <c r="A2995" s="195" t="s">
        <v>2246</v>
      </c>
      <c r="B2995" s="199"/>
    </row>
    <row r="2996" spans="1:2">
      <c r="A2996" s="194" t="s">
        <v>2019</v>
      </c>
      <c r="B2996" s="197">
        <v>1096419418.6400001</v>
      </c>
    </row>
    <row r="2997" spans="1:2">
      <c r="A2997" s="195" t="s">
        <v>2279</v>
      </c>
      <c r="B2997" s="198">
        <v>1096419418.6400001</v>
      </c>
    </row>
    <row r="2998" spans="1:2">
      <c r="A2998" s="195" t="s">
        <v>2246</v>
      </c>
      <c r="B2998" s="199"/>
    </row>
    <row r="2999" spans="1:2">
      <c r="A2999" s="195" t="s">
        <v>2280</v>
      </c>
      <c r="B2999" s="199"/>
    </row>
    <row r="3000" spans="1:2">
      <c r="A3000" s="194" t="s">
        <v>2020</v>
      </c>
      <c r="B3000" s="197">
        <v>1098472349.52</v>
      </c>
    </row>
    <row r="3001" spans="1:2">
      <c r="A3001" s="195" t="s">
        <v>2279</v>
      </c>
      <c r="B3001" s="198">
        <v>1098472349.52</v>
      </c>
    </row>
    <row r="3002" spans="1:2">
      <c r="A3002" s="195" t="s">
        <v>2246</v>
      </c>
      <c r="B3002" s="199"/>
    </row>
    <row r="3003" spans="1:2">
      <c r="A3003" s="195" t="s">
        <v>2280</v>
      </c>
      <c r="B3003" s="199"/>
    </row>
    <row r="3004" spans="1:2">
      <c r="A3004" s="194" t="s">
        <v>2021</v>
      </c>
      <c r="B3004" s="197">
        <v>1101738375.9200001</v>
      </c>
    </row>
    <row r="3005" spans="1:2">
      <c r="A3005" s="195" t="s">
        <v>2280</v>
      </c>
      <c r="B3005" s="198">
        <v>1101738375.9200001</v>
      </c>
    </row>
    <row r="3006" spans="1:2">
      <c r="A3006" s="194" t="s">
        <v>2022</v>
      </c>
      <c r="B3006" s="197">
        <v>1103145279.5999999</v>
      </c>
    </row>
    <row r="3007" spans="1:2">
      <c r="A3007" s="195" t="s">
        <v>2281</v>
      </c>
      <c r="B3007" s="198">
        <v>1103145279.5999999</v>
      </c>
    </row>
    <row r="3008" spans="1:2">
      <c r="A3008" s="194" t="s">
        <v>2023</v>
      </c>
      <c r="B3008" s="197">
        <v>1105359724.97</v>
      </c>
    </row>
    <row r="3009" spans="1:2">
      <c r="A3009" s="195" t="s">
        <v>2240</v>
      </c>
      <c r="B3009" s="198">
        <v>1105359724.97</v>
      </c>
    </row>
    <row r="3010" spans="1:2">
      <c r="A3010" s="195" t="s">
        <v>2249</v>
      </c>
      <c r="B3010" s="199"/>
    </row>
    <row r="3011" spans="1:2">
      <c r="A3011" s="194" t="s">
        <v>2765</v>
      </c>
      <c r="B3011" s="197">
        <v>1105237697.6099999</v>
      </c>
    </row>
    <row r="3012" spans="1:2">
      <c r="A3012" s="195" t="s">
        <v>2282</v>
      </c>
      <c r="B3012" s="198">
        <v>1105237697.6099999</v>
      </c>
    </row>
    <row r="3013" spans="1:2">
      <c r="A3013" s="195" t="s">
        <v>2249</v>
      </c>
      <c r="B3013" s="199"/>
    </row>
    <row r="3014" spans="1:2">
      <c r="A3014" s="194" t="s">
        <v>2766</v>
      </c>
      <c r="B3014" s="197">
        <v>2125835145.1100001</v>
      </c>
    </row>
    <row r="3015" spans="1:2">
      <c r="A3015" s="195" t="s">
        <v>2249</v>
      </c>
      <c r="B3015" s="198">
        <v>1063494491.16</v>
      </c>
    </row>
    <row r="3016" spans="1:2">
      <c r="A3016" s="195" t="s">
        <v>2242</v>
      </c>
      <c r="B3016" s="198">
        <v>1062340653.95</v>
      </c>
    </row>
    <row r="3017" spans="1:2">
      <c r="A3017" s="195" t="s">
        <v>2283</v>
      </c>
      <c r="B3017" s="199"/>
    </row>
    <row r="3018" spans="1:2">
      <c r="A3018" s="194" t="s">
        <v>2767</v>
      </c>
      <c r="B3018" s="197">
        <v>1063824158.92</v>
      </c>
    </row>
    <row r="3019" spans="1:2">
      <c r="A3019" s="195" t="s">
        <v>2242</v>
      </c>
      <c r="B3019" s="198">
        <v>1063824158.92</v>
      </c>
    </row>
    <row r="3020" spans="1:2">
      <c r="A3020" s="195" t="s">
        <v>2256</v>
      </c>
      <c r="B3020" s="199"/>
    </row>
    <row r="3021" spans="1:2">
      <c r="A3021" s="194" t="s">
        <v>2768</v>
      </c>
      <c r="B3021" s="197">
        <v>1061154933.3099999</v>
      </c>
    </row>
    <row r="3022" spans="1:2">
      <c r="A3022" s="195" t="s">
        <v>2256</v>
      </c>
      <c r="B3022" s="198">
        <v>1061154933.3099999</v>
      </c>
    </row>
    <row r="3023" spans="1:2">
      <c r="A3023" s="195" t="s">
        <v>2258</v>
      </c>
      <c r="B3023" s="199"/>
    </row>
    <row r="3024" spans="1:2">
      <c r="A3024" s="193" t="s">
        <v>1464</v>
      </c>
      <c r="B3024" s="196">
        <v>464752994</v>
      </c>
    </row>
    <row r="3025" spans="1:2">
      <c r="A3025" s="194" t="s">
        <v>1465</v>
      </c>
      <c r="B3025" s="197">
        <v>44920000</v>
      </c>
    </row>
    <row r="3026" spans="1:2">
      <c r="A3026" s="195" t="s">
        <v>2326</v>
      </c>
      <c r="B3026" s="198">
        <v>44920000</v>
      </c>
    </row>
    <row r="3027" spans="1:2">
      <c r="A3027" s="195" t="s">
        <v>2358</v>
      </c>
      <c r="B3027" s="199"/>
    </row>
    <row r="3028" spans="1:2">
      <c r="A3028" s="194" t="s">
        <v>1466</v>
      </c>
      <c r="B3028" s="197">
        <v>89840000</v>
      </c>
    </row>
    <row r="3029" spans="1:2">
      <c r="A3029" s="195" t="s">
        <v>2262</v>
      </c>
      <c r="B3029" s="198">
        <v>89840000</v>
      </c>
    </row>
    <row r="3030" spans="1:2">
      <c r="A3030" s="194" t="s">
        <v>1467</v>
      </c>
      <c r="B3030" s="197">
        <v>44912220</v>
      </c>
    </row>
    <row r="3031" spans="1:2">
      <c r="A3031" s="195" t="s">
        <v>2263</v>
      </c>
      <c r="B3031" s="198">
        <v>17964888</v>
      </c>
    </row>
    <row r="3032" spans="1:2">
      <c r="A3032" s="195" t="s">
        <v>2264</v>
      </c>
      <c r="B3032" s="198">
        <v>26947332</v>
      </c>
    </row>
    <row r="3033" spans="1:2">
      <c r="A3033" s="195" t="s">
        <v>2265</v>
      </c>
      <c r="B3033" s="199"/>
    </row>
    <row r="3034" spans="1:2">
      <c r="A3034" s="194" t="s">
        <v>1468</v>
      </c>
      <c r="B3034" s="197">
        <v>44912220</v>
      </c>
    </row>
    <row r="3035" spans="1:2">
      <c r="A3035" s="195" t="s">
        <v>2264</v>
      </c>
      <c r="B3035" s="198">
        <v>26947332</v>
      </c>
    </row>
    <row r="3036" spans="1:2">
      <c r="A3036" s="195" t="s">
        <v>2265</v>
      </c>
      <c r="B3036" s="198">
        <v>17964888</v>
      </c>
    </row>
    <row r="3037" spans="1:2">
      <c r="A3037" s="194" t="s">
        <v>1469</v>
      </c>
      <c r="B3037" s="197">
        <v>31438554</v>
      </c>
    </row>
    <row r="3038" spans="1:2">
      <c r="A3038" s="195" t="s">
        <v>2265</v>
      </c>
      <c r="B3038" s="198">
        <v>31438554</v>
      </c>
    </row>
    <row r="3039" spans="1:2">
      <c r="A3039" s="194" t="s">
        <v>1470</v>
      </c>
      <c r="B3039" s="197">
        <v>67380000</v>
      </c>
    </row>
    <row r="3040" spans="1:2">
      <c r="A3040" s="195" t="s">
        <v>2266</v>
      </c>
      <c r="B3040" s="198">
        <v>67380000</v>
      </c>
    </row>
    <row r="3041" spans="1:2">
      <c r="A3041" s="194" t="s">
        <v>1471</v>
      </c>
      <c r="B3041" s="197">
        <v>106830000</v>
      </c>
    </row>
    <row r="3042" spans="1:2">
      <c r="A3042" s="195" t="s">
        <v>2266</v>
      </c>
      <c r="B3042" s="198">
        <v>106830000</v>
      </c>
    </row>
    <row r="3043" spans="1:2">
      <c r="A3043" s="194" t="s">
        <v>2769</v>
      </c>
      <c r="B3043" s="197">
        <v>34520000</v>
      </c>
    </row>
    <row r="3044" spans="1:2">
      <c r="A3044" s="195" t="s">
        <v>2236</v>
      </c>
      <c r="B3044" s="198">
        <v>34520000</v>
      </c>
    </row>
    <row r="3045" spans="1:2">
      <c r="A3045" s="193" t="s">
        <v>1472</v>
      </c>
      <c r="B3045" s="196">
        <v>40420800</v>
      </c>
    </row>
    <row r="3046" spans="1:2">
      <c r="A3046" s="194" t="s">
        <v>1473</v>
      </c>
      <c r="B3046" s="197">
        <v>13473600</v>
      </c>
    </row>
    <row r="3047" spans="1:2">
      <c r="A3047" s="195" t="s">
        <v>2270</v>
      </c>
      <c r="B3047" s="198">
        <v>13473600</v>
      </c>
    </row>
    <row r="3048" spans="1:2">
      <c r="A3048" s="194" t="s">
        <v>2024</v>
      </c>
      <c r="B3048" s="197">
        <v>13473600</v>
      </c>
    </row>
    <row r="3049" spans="1:2">
      <c r="A3049" s="195" t="s">
        <v>2276</v>
      </c>
      <c r="B3049" s="198">
        <v>13473600</v>
      </c>
    </row>
    <row r="3050" spans="1:2">
      <c r="A3050" s="194" t="s">
        <v>2770</v>
      </c>
      <c r="B3050" s="197">
        <v>13473600</v>
      </c>
    </row>
    <row r="3051" spans="1:2">
      <c r="A3051" s="195" t="s">
        <v>2283</v>
      </c>
      <c r="B3051" s="198">
        <v>13473600</v>
      </c>
    </row>
    <row r="3052" spans="1:2">
      <c r="A3052" s="193" t="s">
        <v>1474</v>
      </c>
      <c r="B3052" s="196">
        <v>99568154</v>
      </c>
    </row>
    <row r="3053" spans="1:2">
      <c r="A3053" s="194" t="s">
        <v>1475</v>
      </c>
      <c r="B3053" s="197">
        <v>24892007</v>
      </c>
    </row>
    <row r="3054" spans="1:2">
      <c r="A3054" s="195" t="s">
        <v>2264</v>
      </c>
      <c r="B3054" s="198">
        <v>24892007</v>
      </c>
    </row>
    <row r="3055" spans="1:2">
      <c r="A3055" s="195" t="s">
        <v>2265</v>
      </c>
      <c r="B3055" s="199"/>
    </row>
    <row r="3056" spans="1:2">
      <c r="A3056" s="194" t="s">
        <v>1476</v>
      </c>
      <c r="B3056" s="197">
        <v>24892077</v>
      </c>
    </row>
    <row r="3057" spans="1:2">
      <c r="A3057" s="195" t="s">
        <v>2261</v>
      </c>
      <c r="B3057" s="198">
        <v>24892077</v>
      </c>
    </row>
    <row r="3058" spans="1:2">
      <c r="A3058" s="194" t="s">
        <v>1477</v>
      </c>
      <c r="B3058" s="197">
        <v>24892007</v>
      </c>
    </row>
    <row r="3059" spans="1:2">
      <c r="A3059" s="195" t="s">
        <v>2271</v>
      </c>
      <c r="B3059" s="198">
        <v>24892007</v>
      </c>
    </row>
    <row r="3060" spans="1:2">
      <c r="A3060" s="194" t="s">
        <v>1478</v>
      </c>
      <c r="B3060" s="197">
        <v>24892063</v>
      </c>
    </row>
    <row r="3061" spans="1:2">
      <c r="A3061" s="195" t="s">
        <v>2272</v>
      </c>
      <c r="B3061" s="198">
        <v>24892063</v>
      </c>
    </row>
    <row r="3062" spans="1:2">
      <c r="A3062" s="193" t="s">
        <v>2025</v>
      </c>
      <c r="B3062" s="196">
        <v>35890440</v>
      </c>
    </row>
    <row r="3063" spans="1:2">
      <c r="A3063" s="194" t="s">
        <v>2026</v>
      </c>
      <c r="B3063" s="197">
        <v>35890440</v>
      </c>
    </row>
    <row r="3064" spans="1:2">
      <c r="A3064" s="195" t="s">
        <v>2237</v>
      </c>
      <c r="B3064" s="198">
        <v>35890440</v>
      </c>
    </row>
    <row r="3065" spans="1:2">
      <c r="A3065" s="193" t="s">
        <v>1479</v>
      </c>
      <c r="B3065" s="196">
        <v>59837522</v>
      </c>
    </row>
    <row r="3066" spans="1:2">
      <c r="A3066" s="194" t="s">
        <v>1480</v>
      </c>
      <c r="B3066" s="197">
        <v>14224004</v>
      </c>
    </row>
    <row r="3067" spans="1:2">
      <c r="A3067" s="195" t="s">
        <v>2264</v>
      </c>
      <c r="B3067" s="198">
        <v>14224004</v>
      </c>
    </row>
    <row r="3068" spans="1:2">
      <c r="A3068" s="195" t="s">
        <v>2265</v>
      </c>
      <c r="B3068" s="199"/>
    </row>
    <row r="3069" spans="1:2">
      <c r="A3069" s="194" t="s">
        <v>1481</v>
      </c>
      <c r="B3069" s="197">
        <v>14224004</v>
      </c>
    </row>
    <row r="3070" spans="1:2">
      <c r="A3070" s="195" t="s">
        <v>2270</v>
      </c>
      <c r="B3070" s="198">
        <v>14224004</v>
      </c>
    </row>
    <row r="3071" spans="1:2">
      <c r="A3071" s="194" t="s">
        <v>2027</v>
      </c>
      <c r="B3071" s="197">
        <v>14224008</v>
      </c>
    </row>
    <row r="3072" spans="1:2">
      <c r="A3072" s="195" t="s">
        <v>2276</v>
      </c>
      <c r="B3072" s="198">
        <v>14224008</v>
      </c>
    </row>
    <row r="3073" spans="1:2">
      <c r="A3073" s="194" t="s">
        <v>2771</v>
      </c>
      <c r="B3073" s="197">
        <v>13702284</v>
      </c>
    </row>
    <row r="3074" spans="1:2">
      <c r="A3074" s="195" t="s">
        <v>2249</v>
      </c>
      <c r="B3074" s="198">
        <v>13702284</v>
      </c>
    </row>
    <row r="3075" spans="1:2">
      <c r="A3075" s="194" t="s">
        <v>2772</v>
      </c>
      <c r="B3075" s="197">
        <v>3463222</v>
      </c>
    </row>
    <row r="3076" spans="1:2">
      <c r="A3076" s="195" t="s">
        <v>2236</v>
      </c>
      <c r="B3076" s="198">
        <v>3463222</v>
      </c>
    </row>
    <row r="3077" spans="1:2">
      <c r="A3077" s="193" t="s">
        <v>1482</v>
      </c>
      <c r="B3077" s="196">
        <v>116771200</v>
      </c>
    </row>
    <row r="3078" spans="1:2">
      <c r="A3078" s="194" t="s">
        <v>1483</v>
      </c>
      <c r="B3078" s="197">
        <v>116771200</v>
      </c>
    </row>
    <row r="3079" spans="1:2">
      <c r="A3079" s="195" t="s">
        <v>2262</v>
      </c>
      <c r="B3079" s="198">
        <v>116771200</v>
      </c>
    </row>
    <row r="3080" spans="1:2">
      <c r="A3080" s="195" t="s">
        <v>2263</v>
      </c>
      <c r="B3080" s="199"/>
    </row>
    <row r="3081" spans="1:2">
      <c r="A3081" s="193" t="s">
        <v>2028</v>
      </c>
      <c r="B3081" s="196">
        <v>337295</v>
      </c>
    </row>
    <row r="3082" spans="1:2">
      <c r="A3082" s="194" t="s">
        <v>2029</v>
      </c>
      <c r="B3082" s="197">
        <v>337295</v>
      </c>
    </row>
    <row r="3083" spans="1:2">
      <c r="A3083" s="195" t="s">
        <v>2277</v>
      </c>
      <c r="B3083" s="198">
        <v>337295</v>
      </c>
    </row>
    <row r="3084" spans="1:2">
      <c r="A3084" s="193" t="s">
        <v>651</v>
      </c>
      <c r="B3084" s="196">
        <v>99260000</v>
      </c>
    </row>
    <row r="3085" spans="1:2">
      <c r="A3085" s="194" t="s">
        <v>1484</v>
      </c>
      <c r="B3085" s="197">
        <v>211120</v>
      </c>
    </row>
    <row r="3086" spans="1:2">
      <c r="A3086" s="195" t="s">
        <v>2262</v>
      </c>
      <c r="B3086" s="198">
        <v>211120</v>
      </c>
    </row>
    <row r="3087" spans="1:2">
      <c r="A3087" s="194" t="s">
        <v>1485</v>
      </c>
      <c r="B3087" s="197">
        <v>99048880</v>
      </c>
    </row>
    <row r="3088" spans="1:2">
      <c r="A3088" s="195" t="s">
        <v>2262</v>
      </c>
      <c r="B3088" s="198">
        <v>19822320</v>
      </c>
    </row>
    <row r="3089" spans="1:2">
      <c r="A3089" s="195" t="s">
        <v>2264</v>
      </c>
      <c r="B3089" s="199"/>
    </row>
    <row r="3090" spans="1:2">
      <c r="A3090" s="195" t="s">
        <v>2265</v>
      </c>
      <c r="B3090" s="198">
        <v>18354000</v>
      </c>
    </row>
    <row r="3091" spans="1:2">
      <c r="A3091" s="195" t="s">
        <v>2268</v>
      </c>
      <c r="B3091" s="198">
        <v>19822320</v>
      </c>
    </row>
    <row r="3092" spans="1:2">
      <c r="A3092" s="195" t="s">
        <v>2237</v>
      </c>
      <c r="B3092" s="199"/>
    </row>
    <row r="3093" spans="1:2">
      <c r="A3093" s="195" t="s">
        <v>2256</v>
      </c>
      <c r="B3093" s="198">
        <v>19458880</v>
      </c>
    </row>
    <row r="3094" spans="1:2">
      <c r="A3094" s="195" t="s">
        <v>2284</v>
      </c>
      <c r="B3094" s="199"/>
    </row>
    <row r="3095" spans="1:2">
      <c r="A3095" s="195" t="s">
        <v>2236</v>
      </c>
      <c r="B3095" s="198">
        <v>21591360</v>
      </c>
    </row>
    <row r="3096" spans="1:2">
      <c r="A3096" s="193" t="s">
        <v>1486</v>
      </c>
      <c r="B3096" s="196">
        <v>53340045</v>
      </c>
    </row>
    <row r="3097" spans="1:2">
      <c r="A3097" s="194" t="s">
        <v>1487</v>
      </c>
      <c r="B3097" s="197">
        <v>17780005</v>
      </c>
    </row>
    <row r="3098" spans="1:2">
      <c r="A3098" s="195" t="s">
        <v>2262</v>
      </c>
      <c r="B3098" s="198">
        <v>17780005</v>
      </c>
    </row>
    <row r="3099" spans="1:2">
      <c r="A3099" s="194" t="s">
        <v>1488</v>
      </c>
      <c r="B3099" s="197">
        <v>17780005</v>
      </c>
    </row>
    <row r="3100" spans="1:2">
      <c r="A3100" s="195" t="s">
        <v>2268</v>
      </c>
      <c r="B3100" s="198">
        <v>17780005</v>
      </c>
    </row>
    <row r="3101" spans="1:2">
      <c r="A3101" s="194" t="s">
        <v>2773</v>
      </c>
      <c r="B3101" s="197">
        <v>17780035</v>
      </c>
    </row>
    <row r="3102" spans="1:2">
      <c r="A3102" s="195" t="s">
        <v>2282</v>
      </c>
      <c r="B3102" s="198">
        <v>17780035</v>
      </c>
    </row>
    <row r="3103" spans="1:2">
      <c r="A3103" s="193" t="s">
        <v>2030</v>
      </c>
      <c r="B3103" s="196">
        <v>234000000</v>
      </c>
    </row>
    <row r="3104" spans="1:2">
      <c r="A3104" s="194" t="s">
        <v>2031</v>
      </c>
      <c r="B3104" s="197">
        <v>18000000</v>
      </c>
    </row>
    <row r="3105" spans="1:2">
      <c r="A3105" s="195" t="s">
        <v>2280</v>
      </c>
      <c r="B3105" s="198">
        <v>18000000</v>
      </c>
    </row>
    <row r="3106" spans="1:2">
      <c r="A3106" s="194" t="s">
        <v>2032</v>
      </c>
      <c r="B3106" s="197">
        <v>72000000</v>
      </c>
    </row>
    <row r="3107" spans="1:2">
      <c r="A3107" s="195" t="s">
        <v>2280</v>
      </c>
      <c r="B3107" s="198">
        <v>72000000</v>
      </c>
    </row>
    <row r="3108" spans="1:2">
      <c r="A3108" s="195" t="s">
        <v>2281</v>
      </c>
      <c r="B3108" s="199"/>
    </row>
    <row r="3109" spans="1:2">
      <c r="A3109" s="194" t="s">
        <v>2033</v>
      </c>
      <c r="B3109" s="197">
        <v>72000000</v>
      </c>
    </row>
    <row r="3110" spans="1:2">
      <c r="A3110" s="195" t="s">
        <v>2281</v>
      </c>
      <c r="B3110" s="198">
        <v>72000000</v>
      </c>
    </row>
    <row r="3111" spans="1:2">
      <c r="A3111" s="194" t="s">
        <v>2034</v>
      </c>
      <c r="B3111" s="197">
        <v>72000000</v>
      </c>
    </row>
    <row r="3112" spans="1:2">
      <c r="A3112" s="195" t="s">
        <v>2281</v>
      </c>
      <c r="B3112" s="198">
        <v>72000000</v>
      </c>
    </row>
    <row r="3113" spans="1:2">
      <c r="A3113" s="193" t="s">
        <v>1489</v>
      </c>
      <c r="B3113" s="196">
        <v>98824000</v>
      </c>
    </row>
    <row r="3114" spans="1:2">
      <c r="A3114" s="194" t="s">
        <v>1490</v>
      </c>
      <c r="B3114" s="197">
        <v>98824000</v>
      </c>
    </row>
    <row r="3115" spans="1:2">
      <c r="A3115" s="195" t="s">
        <v>2264</v>
      </c>
      <c r="B3115" s="198">
        <v>98824000</v>
      </c>
    </row>
    <row r="3116" spans="1:2">
      <c r="A3116" s="195" t="s">
        <v>2265</v>
      </c>
      <c r="B3116" s="199"/>
    </row>
    <row r="3117" spans="1:2">
      <c r="A3117" s="193" t="s">
        <v>1491</v>
      </c>
      <c r="B3117" s="196">
        <v>196468562.75999999</v>
      </c>
    </row>
    <row r="3118" spans="1:2">
      <c r="A3118" s="194" t="s">
        <v>1492</v>
      </c>
      <c r="B3118" s="197">
        <v>250000</v>
      </c>
    </row>
    <row r="3119" spans="1:2">
      <c r="A3119" s="195" t="s">
        <v>2326</v>
      </c>
      <c r="B3119" s="199"/>
    </row>
    <row r="3120" spans="1:2">
      <c r="A3120" s="195" t="s">
        <v>2358</v>
      </c>
      <c r="B3120" s="199"/>
    </row>
    <row r="3121" spans="1:2">
      <c r="A3121" s="195" t="s">
        <v>2261</v>
      </c>
      <c r="B3121" s="199"/>
    </row>
    <row r="3122" spans="1:2">
      <c r="A3122" s="195" t="s">
        <v>2271</v>
      </c>
      <c r="B3122" s="199"/>
    </row>
    <row r="3123" spans="1:2">
      <c r="A3123" s="195" t="s">
        <v>2272</v>
      </c>
      <c r="B3123" s="199"/>
    </row>
    <row r="3124" spans="1:2">
      <c r="A3124" s="195" t="s">
        <v>2273</v>
      </c>
      <c r="B3124" s="199"/>
    </row>
    <row r="3125" spans="1:2">
      <c r="A3125" s="195" t="s">
        <v>2278</v>
      </c>
      <c r="B3125" s="198">
        <v>250000</v>
      </c>
    </row>
    <row r="3126" spans="1:2">
      <c r="A3126" s="195" t="s">
        <v>2242</v>
      </c>
      <c r="B3126" s="199"/>
    </row>
    <row r="3127" spans="1:2">
      <c r="A3127" s="194" t="s">
        <v>1493</v>
      </c>
      <c r="B3127" s="197">
        <v>112798402.76000001</v>
      </c>
    </row>
    <row r="3128" spans="1:2">
      <c r="A3128" s="195" t="s">
        <v>2326</v>
      </c>
      <c r="B3128" s="199"/>
    </row>
    <row r="3129" spans="1:2">
      <c r="A3129" s="195" t="s">
        <v>2262</v>
      </c>
      <c r="B3129" s="198">
        <v>38674500</v>
      </c>
    </row>
    <row r="3130" spans="1:2">
      <c r="A3130" s="195" t="s">
        <v>2263</v>
      </c>
      <c r="B3130" s="199"/>
    </row>
    <row r="3131" spans="1:2">
      <c r="A3131" s="195" t="s">
        <v>2264</v>
      </c>
      <c r="B3131" s="199"/>
    </row>
    <row r="3132" spans="1:2">
      <c r="A3132" s="195" t="s">
        <v>2265</v>
      </c>
      <c r="B3132" s="198">
        <v>35397000</v>
      </c>
    </row>
    <row r="3133" spans="1:2">
      <c r="A3133" s="195" t="s">
        <v>2266</v>
      </c>
      <c r="B3133" s="199"/>
    </row>
    <row r="3134" spans="1:2">
      <c r="A3134" s="195" t="s">
        <v>2267</v>
      </c>
      <c r="B3134" s="199"/>
    </row>
    <row r="3135" spans="1:2">
      <c r="A3135" s="195" t="s">
        <v>2268</v>
      </c>
      <c r="B3135" s="198">
        <v>37800500</v>
      </c>
    </row>
    <row r="3136" spans="1:2">
      <c r="A3136" s="195" t="s">
        <v>2269</v>
      </c>
      <c r="B3136" s="199"/>
    </row>
    <row r="3137" spans="1:2">
      <c r="A3137" s="195" t="s">
        <v>2270</v>
      </c>
      <c r="B3137" s="199"/>
    </row>
    <row r="3138" spans="1:2">
      <c r="A3138" s="195" t="s">
        <v>2261</v>
      </c>
      <c r="B3138" s="199"/>
    </row>
    <row r="3139" spans="1:2">
      <c r="A3139" s="195" t="s">
        <v>2271</v>
      </c>
      <c r="B3139" s="199"/>
    </row>
    <row r="3140" spans="1:2">
      <c r="A3140" s="195" t="s">
        <v>2272</v>
      </c>
      <c r="B3140" s="199"/>
    </row>
    <row r="3141" spans="1:2">
      <c r="A3141" s="195" t="s">
        <v>2251</v>
      </c>
      <c r="B3141" s="199"/>
    </row>
    <row r="3142" spans="1:2">
      <c r="A3142" s="195" t="s">
        <v>2273</v>
      </c>
      <c r="B3142" s="199"/>
    </row>
    <row r="3143" spans="1:2">
      <c r="A3143" s="195" t="s">
        <v>2274</v>
      </c>
      <c r="B3143" s="199"/>
    </row>
    <row r="3144" spans="1:2">
      <c r="A3144" s="195" t="s">
        <v>2275</v>
      </c>
      <c r="B3144" s="199"/>
    </row>
    <row r="3145" spans="1:2">
      <c r="A3145" s="195" t="s">
        <v>2237</v>
      </c>
      <c r="B3145" s="199"/>
    </row>
    <row r="3146" spans="1:2">
      <c r="A3146" s="195" t="s">
        <v>2276</v>
      </c>
      <c r="B3146" s="199"/>
    </row>
    <row r="3147" spans="1:2">
      <c r="A3147" s="195" t="s">
        <v>2277</v>
      </c>
      <c r="B3147" s="199"/>
    </row>
    <row r="3148" spans="1:2">
      <c r="A3148" s="195" t="s">
        <v>2278</v>
      </c>
      <c r="B3148" s="199"/>
    </row>
    <row r="3149" spans="1:2">
      <c r="A3149" s="195" t="s">
        <v>2279</v>
      </c>
      <c r="B3149" s="199"/>
    </row>
    <row r="3150" spans="1:2">
      <c r="A3150" s="195" t="s">
        <v>2246</v>
      </c>
      <c r="B3150" s="199"/>
    </row>
    <row r="3151" spans="1:2">
      <c r="A3151" s="195" t="s">
        <v>2280</v>
      </c>
      <c r="B3151" s="199"/>
    </row>
    <row r="3152" spans="1:2">
      <c r="A3152" s="195" t="s">
        <v>2281</v>
      </c>
      <c r="B3152" s="199"/>
    </row>
    <row r="3153" spans="1:2">
      <c r="A3153" s="195" t="s">
        <v>2240</v>
      </c>
      <c r="B3153" s="199"/>
    </row>
    <row r="3154" spans="1:2">
      <c r="A3154" s="195" t="s">
        <v>2282</v>
      </c>
      <c r="B3154" s="199"/>
    </row>
    <row r="3155" spans="1:2">
      <c r="A3155" s="195" t="s">
        <v>2249</v>
      </c>
      <c r="B3155" s="199"/>
    </row>
    <row r="3156" spans="1:2">
      <c r="A3156" s="195" t="s">
        <v>2242</v>
      </c>
      <c r="B3156" s="198">
        <v>926402.76</v>
      </c>
    </row>
    <row r="3157" spans="1:2">
      <c r="A3157" s="195" t="s">
        <v>2245</v>
      </c>
      <c r="B3157" s="199"/>
    </row>
    <row r="3158" spans="1:2">
      <c r="A3158" s="195" t="s">
        <v>2283</v>
      </c>
      <c r="B3158" s="199"/>
    </row>
    <row r="3159" spans="1:2">
      <c r="A3159" s="195" t="s">
        <v>2256</v>
      </c>
      <c r="B3159" s="199"/>
    </row>
    <row r="3160" spans="1:2">
      <c r="A3160" s="195" t="s">
        <v>2284</v>
      </c>
      <c r="B3160" s="199"/>
    </row>
    <row r="3161" spans="1:2">
      <c r="A3161" s="195" t="s">
        <v>2236</v>
      </c>
      <c r="B3161" s="199"/>
    </row>
    <row r="3162" spans="1:2">
      <c r="A3162" s="194" t="s">
        <v>2774</v>
      </c>
      <c r="B3162" s="197">
        <v>83420160</v>
      </c>
    </row>
    <row r="3163" spans="1:2">
      <c r="A3163" s="195" t="s">
        <v>2242</v>
      </c>
      <c r="B3163" s="198">
        <v>520000</v>
      </c>
    </row>
    <row r="3164" spans="1:2">
      <c r="A3164" s="195" t="s">
        <v>2256</v>
      </c>
      <c r="B3164" s="198">
        <v>40783680</v>
      </c>
    </row>
    <row r="3165" spans="1:2">
      <c r="A3165" s="195" t="s">
        <v>2258</v>
      </c>
      <c r="B3165" s="199"/>
    </row>
    <row r="3166" spans="1:2">
      <c r="A3166" s="195" t="s">
        <v>2236</v>
      </c>
      <c r="B3166" s="198">
        <v>42116480</v>
      </c>
    </row>
    <row r="3167" spans="1:2">
      <c r="A3167" s="193" t="s">
        <v>1494</v>
      </c>
      <c r="B3167" s="196">
        <v>8970159</v>
      </c>
    </row>
    <row r="3168" spans="1:2">
      <c r="A3168" s="194" t="s">
        <v>1495</v>
      </c>
      <c r="B3168" s="197">
        <v>8970159</v>
      </c>
    </row>
    <row r="3169" spans="1:2">
      <c r="A3169" s="195" t="s">
        <v>2271</v>
      </c>
      <c r="B3169" s="198">
        <v>8970159</v>
      </c>
    </row>
    <row r="3170" spans="1:2">
      <c r="A3170" s="193" t="s">
        <v>2775</v>
      </c>
      <c r="B3170" s="196">
        <v>1865920</v>
      </c>
    </row>
    <row r="3171" spans="1:2">
      <c r="A3171" s="194" t="s">
        <v>2776</v>
      </c>
      <c r="B3171" s="197">
        <v>1865920</v>
      </c>
    </row>
    <row r="3172" spans="1:2">
      <c r="A3172" s="195" t="s">
        <v>2256</v>
      </c>
      <c r="B3172" s="198">
        <v>1865920</v>
      </c>
    </row>
    <row r="3173" spans="1:2">
      <c r="A3173" s="193" t="s">
        <v>1496</v>
      </c>
      <c r="B3173" s="196">
        <v>437642957</v>
      </c>
    </row>
    <row r="3174" spans="1:2">
      <c r="A3174" s="194" t="s">
        <v>1497</v>
      </c>
      <c r="B3174" s="197">
        <v>71219980</v>
      </c>
    </row>
    <row r="3175" spans="1:2">
      <c r="A3175" s="195" t="s">
        <v>2270</v>
      </c>
      <c r="B3175" s="198">
        <v>71219980</v>
      </c>
    </row>
    <row r="3176" spans="1:2">
      <c r="A3176" s="194" t="s">
        <v>1498</v>
      </c>
      <c r="B3176" s="197">
        <v>35560000</v>
      </c>
    </row>
    <row r="3177" spans="1:2">
      <c r="A3177" s="195" t="s">
        <v>2261</v>
      </c>
      <c r="B3177" s="198">
        <v>35560000</v>
      </c>
    </row>
    <row r="3178" spans="1:2">
      <c r="A3178" s="194" t="s">
        <v>1499</v>
      </c>
      <c r="B3178" s="197">
        <v>71120000</v>
      </c>
    </row>
    <row r="3179" spans="1:2">
      <c r="A3179" s="195" t="s">
        <v>2271</v>
      </c>
      <c r="B3179" s="198">
        <v>71120000</v>
      </c>
    </row>
    <row r="3180" spans="1:2">
      <c r="A3180" s="194" t="s">
        <v>1500</v>
      </c>
      <c r="B3180" s="197">
        <v>71120000</v>
      </c>
    </row>
    <row r="3181" spans="1:2">
      <c r="A3181" s="195" t="s">
        <v>2251</v>
      </c>
      <c r="B3181" s="198">
        <v>71120000</v>
      </c>
    </row>
    <row r="3182" spans="1:2">
      <c r="A3182" s="194" t="s">
        <v>1501</v>
      </c>
      <c r="B3182" s="197">
        <v>71120000</v>
      </c>
    </row>
    <row r="3183" spans="1:2">
      <c r="A3183" s="195" t="s">
        <v>2273</v>
      </c>
      <c r="B3183" s="198">
        <v>71120000</v>
      </c>
    </row>
    <row r="3184" spans="1:2">
      <c r="A3184" s="194" t="s">
        <v>1502</v>
      </c>
      <c r="B3184" s="197">
        <v>35600000</v>
      </c>
    </row>
    <row r="3185" spans="1:2">
      <c r="A3185" s="195" t="s">
        <v>2275</v>
      </c>
      <c r="B3185" s="198">
        <v>35600000</v>
      </c>
    </row>
    <row r="3186" spans="1:2">
      <c r="A3186" s="194" t="s">
        <v>2035</v>
      </c>
      <c r="B3186" s="197">
        <v>81902977</v>
      </c>
    </row>
    <row r="3187" spans="1:2">
      <c r="A3187" s="195" t="s">
        <v>2279</v>
      </c>
      <c r="B3187" s="198">
        <v>81902977</v>
      </c>
    </row>
    <row r="3188" spans="1:2">
      <c r="A3188" s="193" t="s">
        <v>2036</v>
      </c>
      <c r="B3188" s="196">
        <v>89825000</v>
      </c>
    </row>
    <row r="3189" spans="1:2">
      <c r="A3189" s="194" t="s">
        <v>2037</v>
      </c>
      <c r="B3189" s="197">
        <v>89825000</v>
      </c>
    </row>
    <row r="3190" spans="1:2">
      <c r="A3190" s="195" t="s">
        <v>2240</v>
      </c>
      <c r="B3190" s="198">
        <v>89825000</v>
      </c>
    </row>
    <row r="3191" spans="1:2">
      <c r="A3191" s="193" t="s">
        <v>1503</v>
      </c>
      <c r="B3191" s="196">
        <v>513684350</v>
      </c>
    </row>
    <row r="3192" spans="1:2">
      <c r="A3192" s="194" t="s">
        <v>1504</v>
      </c>
      <c r="B3192" s="197">
        <v>71141400</v>
      </c>
    </row>
    <row r="3193" spans="1:2">
      <c r="A3193" s="195" t="s">
        <v>2266</v>
      </c>
      <c r="B3193" s="198">
        <v>71141400</v>
      </c>
    </row>
    <row r="3194" spans="1:2">
      <c r="A3194" s="194" t="s">
        <v>1505</v>
      </c>
      <c r="B3194" s="197">
        <v>106680300</v>
      </c>
    </row>
    <row r="3195" spans="1:2">
      <c r="A3195" s="195" t="s">
        <v>2271</v>
      </c>
      <c r="B3195" s="198">
        <v>106680300</v>
      </c>
    </row>
    <row r="3196" spans="1:2">
      <c r="A3196" s="194" t="s">
        <v>1506</v>
      </c>
      <c r="B3196" s="197">
        <v>53340150</v>
      </c>
    </row>
    <row r="3197" spans="1:2">
      <c r="A3197" s="195" t="s">
        <v>2274</v>
      </c>
      <c r="B3197" s="198">
        <v>53340150</v>
      </c>
    </row>
    <row r="3198" spans="1:2">
      <c r="A3198" s="194" t="s">
        <v>2038</v>
      </c>
      <c r="B3198" s="197">
        <v>71120200</v>
      </c>
    </row>
    <row r="3199" spans="1:2">
      <c r="A3199" s="195" t="s">
        <v>2276</v>
      </c>
      <c r="B3199" s="198">
        <v>71120200</v>
      </c>
    </row>
    <row r="3200" spans="1:2">
      <c r="A3200" s="194" t="s">
        <v>2039</v>
      </c>
      <c r="B3200" s="197">
        <v>71151500</v>
      </c>
    </row>
    <row r="3201" spans="1:2">
      <c r="A3201" s="195" t="s">
        <v>2246</v>
      </c>
      <c r="B3201" s="198">
        <v>71151500</v>
      </c>
    </row>
    <row r="3202" spans="1:2">
      <c r="A3202" s="194" t="s">
        <v>2777</v>
      </c>
      <c r="B3202" s="197">
        <v>71442000</v>
      </c>
    </row>
    <row r="3203" spans="1:2">
      <c r="A3203" s="195" t="s">
        <v>2282</v>
      </c>
      <c r="B3203" s="198">
        <v>71442000</v>
      </c>
    </row>
    <row r="3204" spans="1:2">
      <c r="A3204" s="194" t="s">
        <v>2778</v>
      </c>
      <c r="B3204" s="197">
        <v>68808800</v>
      </c>
    </row>
    <row r="3205" spans="1:2">
      <c r="A3205" s="195" t="s">
        <v>2256</v>
      </c>
      <c r="B3205" s="198">
        <v>68808800</v>
      </c>
    </row>
    <row r="3206" spans="1:2">
      <c r="A3206" s="87" t="s">
        <v>1507</v>
      </c>
      <c r="B3206" s="129">
        <f>+B7+B25+B38+B41+B54+B60+B67+B84+B88+B106+B126+B195+B201+B385+B396+B399+B403+B412+B415+B422+B425+B428+B531+B594+B599+B615+B625+B756+B759+B775+B824+B891+B927+B931+B945+B952+B955+B959+B962+B986+B993+B1022+B1025+B1044+B1057+B1061+B1080+B1090+B1097+B1112+B1115+B1129+B1155+B1158+B1176+B1181+B1184+B1187+B1192+B1196+B1199+B1205+B1211+B1218+B1221+B1224+B1234+B1267+B1272+B1281+B1284+B1292+B1296+B1299+B1310+B1313+B1319+B1322+B1325+B1328+B1333+B1336+B1339+B1342+B1345+B1348+B1354+B1357+B1376+B1379+B1395+B1408+B1554+B1557+B1566+B1569+B1572+B1677+B1685+B1709+B1718+B1721+B1725+B1728+B1731+B1737+B1744+B1751+B1754+B1988+B2019+B2024+B2031+B2036+B2046+B2057+B2061+B2064+B2079+B2082+B2104+B2107+B2110+B2115+B2135+B2142+B2214+B2219+B2228+B2234+B2237+B2245+B2288+B2292+B2296+B2304+B2307+B2313+B2328+B2403+B2410+B2435+B2535+B2540+B2553+B2564+B2584+B2591+B2594+B2599+B2602+B2605+B2620+B2624+B2629+B2632+B2635+B2658+B2674+B2701+B2720+B2723+B2730+B2741+B2762+B2765+B2769+B2793+B2796+B2844+B2856+B2863+B3024+B3045+B3052+B3062+B3065+B3077+B3081+B3084+B3096+B3103+B3113+B3117+B3167+B3170+B3173+B3188+B3191+31438400</f>
        <v>494438042316.14001</v>
      </c>
    </row>
    <row r="3216" spans="1:2">
      <c r="B3216" s="11">
        <f>'7.6.-СПОТ_сотиш'!I1093</f>
        <v>181632028803.30002</v>
      </c>
    </row>
    <row r="3217" spans="2:2">
      <c r="B3217" s="11">
        <f>B3206-B3216</f>
        <v>312806013512.83997</v>
      </c>
    </row>
  </sheetData>
  <autoFilter ref="A6:B3206"/>
  <pageMargins left="0.70866141732283472" right="0.19" top="0.35433070866141736" bottom="0.35433070866141736" header="0.23622047244094491" footer="0.23622047244094491"/>
  <pageSetup paperSize="9" scale="10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5"/>
  <sheetViews>
    <sheetView view="pageBreakPreview" topLeftCell="A95" zoomScaleNormal="100" zoomScaleSheetLayoutView="100" workbookViewId="0">
      <selection activeCell="B120" sqref="B120"/>
    </sheetView>
  </sheetViews>
  <sheetFormatPr defaultRowHeight="12"/>
  <cols>
    <col min="1" max="1" width="63.5703125" style="12" customWidth="1"/>
    <col min="2" max="2" width="18.85546875" style="133" customWidth="1"/>
    <col min="3" max="3" width="15.85546875" style="13" bestFit="1" customWidth="1"/>
    <col min="4" max="5" width="9.140625" style="13"/>
    <col min="6" max="6" width="13.28515625" style="13" customWidth="1"/>
    <col min="7" max="16384" width="9.140625" style="13"/>
  </cols>
  <sheetData>
    <row r="1" spans="1:2">
      <c r="B1" s="145" t="s">
        <v>6</v>
      </c>
    </row>
    <row r="3" spans="1:2">
      <c r="A3" s="143" t="s">
        <v>2779</v>
      </c>
      <c r="B3" s="131"/>
    </row>
    <row r="4" spans="1:2">
      <c r="A4" s="144" t="s">
        <v>2439</v>
      </c>
      <c r="B4" s="131"/>
    </row>
    <row r="5" spans="1:2">
      <c r="A5" s="144"/>
      <c r="B5" s="131" t="s">
        <v>2227</v>
      </c>
    </row>
    <row r="6" spans="1:2" ht="15">
      <c r="A6" s="158" t="s">
        <v>1</v>
      </c>
      <c r="B6" s="159" t="s">
        <v>2</v>
      </c>
    </row>
    <row r="7" spans="1:2">
      <c r="A7" s="324" t="s">
        <v>1508</v>
      </c>
      <c r="B7" s="202">
        <v>14736533437.5</v>
      </c>
    </row>
    <row r="8" spans="1:2">
      <c r="A8" s="325"/>
      <c r="B8" s="203">
        <v>1027500</v>
      </c>
    </row>
    <row r="9" spans="1:2">
      <c r="A9" s="326" t="s">
        <v>1509</v>
      </c>
      <c r="B9" s="204">
        <v>14736533437.5</v>
      </c>
    </row>
    <row r="10" spans="1:2">
      <c r="A10" s="327"/>
      <c r="B10" s="201">
        <v>1027500</v>
      </c>
    </row>
    <row r="11" spans="1:2">
      <c r="A11" s="328" t="s">
        <v>2040</v>
      </c>
      <c r="B11" s="205">
        <v>14736533437.5</v>
      </c>
    </row>
    <row r="12" spans="1:2">
      <c r="A12" s="329"/>
      <c r="B12" s="206">
        <v>1027500</v>
      </c>
    </row>
    <row r="13" spans="1:2">
      <c r="A13" s="330" t="s">
        <v>1509</v>
      </c>
      <c r="B13" s="205">
        <v>14736533437.5</v>
      </c>
    </row>
    <row r="14" spans="1:2">
      <c r="A14" s="331"/>
      <c r="B14" s="206">
        <v>1027500</v>
      </c>
    </row>
    <row r="15" spans="1:2">
      <c r="A15" s="322" t="s">
        <v>2274</v>
      </c>
      <c r="B15" s="205">
        <v>13949103675</v>
      </c>
    </row>
    <row r="16" spans="1:2">
      <c r="A16" s="323"/>
      <c r="B16" s="206">
        <v>1027500</v>
      </c>
    </row>
    <row r="17" spans="1:2">
      <c r="A17" s="322" t="s">
        <v>2275</v>
      </c>
      <c r="B17" s="207"/>
    </row>
    <row r="18" spans="1:2">
      <c r="A18" s="323"/>
      <c r="B18" s="207"/>
    </row>
    <row r="19" spans="1:2">
      <c r="A19" s="322" t="s">
        <v>2277</v>
      </c>
      <c r="B19" s="205">
        <v>158440500</v>
      </c>
    </row>
    <row r="20" spans="1:2">
      <c r="A20" s="323"/>
      <c r="B20" s="207"/>
    </row>
    <row r="21" spans="1:2">
      <c r="A21" s="322" t="s">
        <v>2246</v>
      </c>
      <c r="B21" s="205">
        <v>433337850</v>
      </c>
    </row>
    <row r="22" spans="1:2">
      <c r="A22" s="323"/>
      <c r="B22" s="207"/>
    </row>
    <row r="23" spans="1:2">
      <c r="A23" s="322" t="s">
        <v>2240</v>
      </c>
      <c r="B23" s="205">
        <v>189286050</v>
      </c>
    </row>
    <row r="24" spans="1:2">
      <c r="A24" s="323"/>
      <c r="B24" s="207"/>
    </row>
    <row r="25" spans="1:2">
      <c r="A25" s="322" t="s">
        <v>2242</v>
      </c>
      <c r="B25" s="205">
        <v>6365362.5</v>
      </c>
    </row>
    <row r="26" spans="1:2">
      <c r="A26" s="323"/>
      <c r="B26" s="207"/>
    </row>
    <row r="27" spans="1:2">
      <c r="A27" s="322" t="s">
        <v>2283</v>
      </c>
      <c r="B27" s="207"/>
    </row>
    <row r="28" spans="1:2">
      <c r="A28" s="323"/>
      <c r="B28" s="207"/>
    </row>
    <row r="29" spans="1:2">
      <c r="A29" s="324" t="s">
        <v>2041</v>
      </c>
      <c r="B29" s="202">
        <v>2532043615.8000002</v>
      </c>
    </row>
    <row r="30" spans="1:2">
      <c r="A30" s="325"/>
      <c r="B30" s="203">
        <v>183530</v>
      </c>
    </row>
    <row r="31" spans="1:2">
      <c r="A31" s="326" t="s">
        <v>1509</v>
      </c>
      <c r="B31" s="204">
        <v>2532043615.8000002</v>
      </c>
    </row>
    <row r="32" spans="1:2">
      <c r="A32" s="327"/>
      <c r="B32" s="201">
        <v>183530</v>
      </c>
    </row>
    <row r="33" spans="1:2">
      <c r="A33" s="328" t="s">
        <v>2042</v>
      </c>
      <c r="B33" s="205">
        <v>2532043615.8000002</v>
      </c>
    </row>
    <row r="34" spans="1:2">
      <c r="A34" s="329"/>
      <c r="B34" s="206">
        <v>183530</v>
      </c>
    </row>
    <row r="35" spans="1:2">
      <c r="A35" s="330" t="s">
        <v>1509</v>
      </c>
      <c r="B35" s="205">
        <v>2532043615.8000002</v>
      </c>
    </row>
    <row r="36" spans="1:2">
      <c r="A36" s="331"/>
      <c r="B36" s="206">
        <v>183530</v>
      </c>
    </row>
    <row r="37" spans="1:2">
      <c r="A37" s="322" t="s">
        <v>2240</v>
      </c>
      <c r="B37" s="205">
        <v>1008750960</v>
      </c>
    </row>
    <row r="38" spans="1:2">
      <c r="A38" s="323"/>
      <c r="B38" s="206">
        <v>71000</v>
      </c>
    </row>
    <row r="39" spans="1:2">
      <c r="A39" s="322" t="s">
        <v>2242</v>
      </c>
      <c r="B39" s="205">
        <v>145583235</v>
      </c>
    </row>
    <row r="40" spans="1:2">
      <c r="A40" s="323"/>
      <c r="B40" s="206">
        <v>10500</v>
      </c>
    </row>
    <row r="41" spans="1:2">
      <c r="A41" s="322" t="s">
        <v>2283</v>
      </c>
      <c r="B41" s="205">
        <v>149074090</v>
      </c>
    </row>
    <row r="42" spans="1:2">
      <c r="A42" s="323"/>
      <c r="B42" s="206">
        <v>11000</v>
      </c>
    </row>
    <row r="43" spans="1:2">
      <c r="A43" s="322" t="s">
        <v>2284</v>
      </c>
      <c r="B43" s="205">
        <v>1228635330.8</v>
      </c>
    </row>
    <row r="44" spans="1:2">
      <c r="A44" s="323"/>
      <c r="B44" s="206">
        <v>91030</v>
      </c>
    </row>
    <row r="45" spans="1:2">
      <c r="A45" s="322" t="s">
        <v>2236</v>
      </c>
      <c r="B45" s="207"/>
    </row>
    <row r="46" spans="1:2">
      <c r="A46" s="323"/>
      <c r="B46" s="207"/>
    </row>
    <row r="47" spans="1:2">
      <c r="A47" s="324" t="s">
        <v>2043</v>
      </c>
      <c r="B47" s="202">
        <v>26284071878.980003</v>
      </c>
    </row>
    <row r="48" spans="1:2">
      <c r="A48" s="325"/>
      <c r="B48" s="203">
        <v>1909000</v>
      </c>
    </row>
    <row r="49" spans="1:2">
      <c r="A49" s="326" t="s">
        <v>1509</v>
      </c>
      <c r="B49" s="204">
        <v>26284071878.980003</v>
      </c>
    </row>
    <row r="50" spans="1:2">
      <c r="A50" s="327"/>
      <c r="B50" s="201">
        <v>1909000</v>
      </c>
    </row>
    <row r="51" spans="1:2">
      <c r="A51" s="328" t="s">
        <v>2044</v>
      </c>
      <c r="B51" s="205">
        <v>26284071878.980003</v>
      </c>
    </row>
    <row r="52" spans="1:2">
      <c r="A52" s="329"/>
      <c r="B52" s="206">
        <v>1909000</v>
      </c>
    </row>
    <row r="53" spans="1:2">
      <c r="A53" s="330" t="s">
        <v>1509</v>
      </c>
      <c r="B53" s="205">
        <v>26284071878.980003</v>
      </c>
    </row>
    <row r="54" spans="1:2">
      <c r="A54" s="331"/>
      <c r="B54" s="206">
        <v>1909000</v>
      </c>
    </row>
    <row r="55" spans="1:2">
      <c r="A55" s="322" t="s">
        <v>2246</v>
      </c>
      <c r="B55" s="205">
        <v>6866708148</v>
      </c>
    </row>
    <row r="56" spans="1:2">
      <c r="A56" s="323"/>
      <c r="B56" s="206">
        <v>486000</v>
      </c>
    </row>
    <row r="57" spans="1:2">
      <c r="A57" s="322" t="s">
        <v>2240</v>
      </c>
      <c r="B57" s="205">
        <v>723710910</v>
      </c>
    </row>
    <row r="58" spans="1:2">
      <c r="A58" s="323"/>
      <c r="B58" s="206">
        <v>51000</v>
      </c>
    </row>
    <row r="59" spans="1:2">
      <c r="A59" s="322" t="s">
        <v>2249</v>
      </c>
      <c r="B59" s="205">
        <v>5242302930</v>
      </c>
    </row>
    <row r="60" spans="1:2">
      <c r="A60" s="323"/>
      <c r="B60" s="206">
        <v>375500</v>
      </c>
    </row>
    <row r="61" spans="1:2">
      <c r="A61" s="322" t="s">
        <v>2242</v>
      </c>
      <c r="B61" s="205">
        <v>2662296966</v>
      </c>
    </row>
    <row r="62" spans="1:2">
      <c r="A62" s="323"/>
      <c r="B62" s="206">
        <v>192050</v>
      </c>
    </row>
    <row r="63" spans="1:2">
      <c r="A63" s="322" t="s">
        <v>2283</v>
      </c>
      <c r="B63" s="205">
        <v>356409044.81</v>
      </c>
    </row>
    <row r="64" spans="1:2">
      <c r="A64" s="323"/>
      <c r="B64" s="206">
        <v>26299</v>
      </c>
    </row>
    <row r="65" spans="1:2">
      <c r="A65" s="322" t="s">
        <v>2256</v>
      </c>
      <c r="B65" s="205">
        <v>1045743209.6</v>
      </c>
    </row>
    <row r="66" spans="1:2">
      <c r="A66" s="323"/>
      <c r="B66" s="206">
        <v>77390</v>
      </c>
    </row>
    <row r="67" spans="1:2">
      <c r="A67" s="322" t="s">
        <v>2284</v>
      </c>
      <c r="B67" s="205">
        <v>3971764500</v>
      </c>
    </row>
    <row r="68" spans="1:2">
      <c r="A68" s="323"/>
      <c r="B68" s="206">
        <v>296250</v>
      </c>
    </row>
    <row r="69" spans="1:2">
      <c r="A69" s="322" t="s">
        <v>2236</v>
      </c>
      <c r="B69" s="205">
        <v>5415136170.5700006</v>
      </c>
    </row>
    <row r="70" spans="1:2">
      <c r="A70" s="323"/>
      <c r="B70" s="206">
        <v>404511</v>
      </c>
    </row>
    <row r="71" spans="1:2">
      <c r="A71" s="324" t="s">
        <v>2045</v>
      </c>
      <c r="B71" s="202">
        <v>8512800042.1300001</v>
      </c>
    </row>
    <row r="72" spans="1:2">
      <c r="A72" s="325"/>
      <c r="B72" s="203">
        <v>668820.80000000005</v>
      </c>
    </row>
    <row r="73" spans="1:2">
      <c r="A73" s="326" t="s">
        <v>2046</v>
      </c>
      <c r="B73" s="204">
        <v>8512800042.1300001</v>
      </c>
    </row>
    <row r="74" spans="1:2">
      <c r="A74" s="327"/>
      <c r="B74" s="201">
        <v>668820.80000000005</v>
      </c>
    </row>
    <row r="75" spans="1:2">
      <c r="A75" s="328" t="s">
        <v>2047</v>
      </c>
      <c r="B75" s="205">
        <v>8512800042.1300001</v>
      </c>
    </row>
    <row r="76" spans="1:2">
      <c r="A76" s="329"/>
      <c r="B76" s="206">
        <v>668820.80000000005</v>
      </c>
    </row>
    <row r="77" spans="1:2">
      <c r="A77" s="330" t="s">
        <v>2046</v>
      </c>
      <c r="B77" s="205">
        <v>8512800042.1300001</v>
      </c>
    </row>
    <row r="78" spans="1:2">
      <c r="A78" s="331"/>
      <c r="B78" s="206">
        <v>668820.80000000005</v>
      </c>
    </row>
    <row r="79" spans="1:2">
      <c r="A79" s="322" t="s">
        <v>2279</v>
      </c>
      <c r="B79" s="205">
        <v>1679554058</v>
      </c>
    </row>
    <row r="80" spans="1:2">
      <c r="A80" s="323"/>
      <c r="B80" s="206">
        <v>133000</v>
      </c>
    </row>
    <row r="81" spans="1:2">
      <c r="A81" s="322" t="s">
        <v>2246</v>
      </c>
      <c r="B81" s="205">
        <v>1686486816</v>
      </c>
    </row>
    <row r="82" spans="1:2">
      <c r="A82" s="323"/>
      <c r="B82" s="206">
        <v>133000</v>
      </c>
    </row>
    <row r="83" spans="1:2">
      <c r="A83" s="322" t="s">
        <v>2281</v>
      </c>
      <c r="B83" s="205">
        <v>1691104310</v>
      </c>
    </row>
    <row r="84" spans="1:2">
      <c r="A84" s="323"/>
      <c r="B84" s="206">
        <v>133000</v>
      </c>
    </row>
    <row r="85" spans="1:2">
      <c r="A85" s="322" t="s">
        <v>2240</v>
      </c>
      <c r="B85" s="205">
        <v>508185552</v>
      </c>
    </row>
    <row r="86" spans="1:2">
      <c r="A86" s="323"/>
      <c r="B86" s="206">
        <v>39900</v>
      </c>
    </row>
    <row r="87" spans="1:2">
      <c r="A87" s="322" t="s">
        <v>2282</v>
      </c>
      <c r="B87" s="205">
        <v>677767468</v>
      </c>
    </row>
    <row r="88" spans="1:2">
      <c r="A88" s="323"/>
      <c r="B88" s="206">
        <v>53200</v>
      </c>
    </row>
    <row r="89" spans="1:2">
      <c r="A89" s="322" t="s">
        <v>2245</v>
      </c>
      <c r="B89" s="205">
        <v>424768085</v>
      </c>
    </row>
    <row r="90" spans="1:2">
      <c r="A90" s="323"/>
      <c r="B90" s="206">
        <v>33250</v>
      </c>
    </row>
    <row r="91" spans="1:2">
      <c r="A91" s="322" t="s">
        <v>2283</v>
      </c>
      <c r="B91" s="205">
        <v>470762130.45999998</v>
      </c>
    </row>
    <row r="92" spans="1:2">
      <c r="A92" s="323"/>
      <c r="B92" s="206">
        <v>36745.199999999997</v>
      </c>
    </row>
    <row r="93" spans="1:2">
      <c r="A93" s="322" t="s">
        <v>2258</v>
      </c>
      <c r="B93" s="205">
        <v>528848910.79000002</v>
      </c>
    </row>
    <row r="94" spans="1:2">
      <c r="A94" s="323"/>
      <c r="B94" s="206">
        <v>41234.400000000001</v>
      </c>
    </row>
    <row r="95" spans="1:2">
      <c r="A95" s="322" t="s">
        <v>2284</v>
      </c>
      <c r="B95" s="205">
        <v>845322711.88</v>
      </c>
    </row>
    <row r="96" spans="1:2">
      <c r="A96" s="323"/>
      <c r="B96" s="206">
        <v>65491.199999999997</v>
      </c>
    </row>
    <row r="97" spans="1:2">
      <c r="A97" s="324" t="s">
        <v>2780</v>
      </c>
      <c r="B97" s="202">
        <v>1584725032.3599999</v>
      </c>
    </row>
    <row r="98" spans="1:2">
      <c r="A98" s="325"/>
      <c r="B98" s="203">
        <v>123840</v>
      </c>
    </row>
    <row r="99" spans="1:2">
      <c r="A99" s="326" t="s">
        <v>2046</v>
      </c>
      <c r="B99" s="204">
        <v>1584725032.3599999</v>
      </c>
    </row>
    <row r="100" spans="1:2">
      <c r="A100" s="327"/>
      <c r="B100" s="201">
        <v>123840</v>
      </c>
    </row>
    <row r="101" spans="1:2">
      <c r="A101" s="328" t="s">
        <v>2781</v>
      </c>
      <c r="B101" s="205">
        <v>1584725032.3599999</v>
      </c>
    </row>
    <row r="102" spans="1:2">
      <c r="A102" s="329"/>
      <c r="B102" s="206">
        <v>123840</v>
      </c>
    </row>
    <row r="103" spans="1:2">
      <c r="A103" s="330" t="s">
        <v>2046</v>
      </c>
      <c r="B103" s="205">
        <v>1584725032.3599999</v>
      </c>
    </row>
    <row r="104" spans="1:2">
      <c r="A104" s="331"/>
      <c r="B104" s="206">
        <v>123840</v>
      </c>
    </row>
    <row r="105" spans="1:2">
      <c r="A105" s="322" t="s">
        <v>2282</v>
      </c>
      <c r="B105" s="205">
        <v>598800384</v>
      </c>
    </row>
    <row r="106" spans="1:2">
      <c r="A106" s="323"/>
      <c r="B106" s="206">
        <v>46800</v>
      </c>
    </row>
    <row r="107" spans="1:2">
      <c r="A107" s="322" t="s">
        <v>2249</v>
      </c>
      <c r="B107" s="205">
        <v>520698714.39999998</v>
      </c>
    </row>
    <row r="108" spans="1:2">
      <c r="A108" s="323"/>
      <c r="B108" s="206">
        <v>40640</v>
      </c>
    </row>
    <row r="109" spans="1:2">
      <c r="A109" s="322" t="s">
        <v>2242</v>
      </c>
      <c r="B109" s="205">
        <v>465202587.19999999</v>
      </c>
    </row>
    <row r="110" spans="1:2">
      <c r="A110" s="323"/>
      <c r="B110" s="206">
        <v>36400</v>
      </c>
    </row>
    <row r="111" spans="1:2">
      <c r="A111" s="322" t="s">
        <v>2245</v>
      </c>
      <c r="B111" s="207"/>
    </row>
    <row r="112" spans="1:2">
      <c r="A112" s="323"/>
      <c r="B112" s="207"/>
    </row>
    <row r="113" spans="1:2">
      <c r="A113" s="322" t="s">
        <v>2283</v>
      </c>
      <c r="B113" s="207"/>
    </row>
    <row r="114" spans="1:2">
      <c r="A114" s="323"/>
      <c r="B114" s="207"/>
    </row>
    <row r="115" spans="1:2">
      <c r="A115" s="322" t="s">
        <v>2256</v>
      </c>
      <c r="B115" s="205">
        <v>23346.76</v>
      </c>
    </row>
    <row r="116" spans="1:2">
      <c r="A116" s="323"/>
      <c r="B116" s="207"/>
    </row>
    <row r="117" spans="1:2">
      <c r="A117" s="332" t="s">
        <v>3</v>
      </c>
      <c r="B117" s="171">
        <v>14730168075</v>
      </c>
    </row>
    <row r="118" spans="1:2">
      <c r="A118" s="333"/>
      <c r="B118" s="172">
        <v>1027500</v>
      </c>
    </row>
    <row r="119" spans="1:2">
      <c r="A119" s="142"/>
      <c r="B119" s="134"/>
    </row>
    <row r="120" spans="1:2">
      <c r="A120" s="142" t="s">
        <v>242</v>
      </c>
      <c r="B120" s="134">
        <f>+B8+B30+B48+B72+B98</f>
        <v>3912690.8</v>
      </c>
    </row>
    <row r="124" spans="1:2">
      <c r="B124" s="133" t="s">
        <v>294</v>
      </c>
    </row>
    <row r="125" spans="1:2">
      <c r="B125" s="133" t="s">
        <v>295</v>
      </c>
    </row>
  </sheetData>
  <autoFilter ref="A6:C118"/>
  <mergeCells count="56">
    <mergeCell ref="A117:A118"/>
    <mergeCell ref="A37:A38"/>
    <mergeCell ref="A39:A40"/>
    <mergeCell ref="A41:A42"/>
    <mergeCell ref="A43:A44"/>
    <mergeCell ref="A45:A46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97:A98"/>
    <mergeCell ref="A99:A100"/>
    <mergeCell ref="A101:A102"/>
    <mergeCell ref="A103:A104"/>
    <mergeCell ref="A105:A106"/>
    <mergeCell ref="A107:A108"/>
    <mergeCell ref="A109:A110"/>
    <mergeCell ref="A111:A112"/>
    <mergeCell ref="A113:A114"/>
    <mergeCell ref="A115:A116"/>
    <mergeCell ref="A27:A28"/>
    <mergeCell ref="A29:A30"/>
    <mergeCell ref="A31:A32"/>
    <mergeCell ref="A33:A34"/>
    <mergeCell ref="A35:A36"/>
    <mergeCell ref="A17:A18"/>
    <mergeCell ref="A19:A20"/>
    <mergeCell ref="A21:A22"/>
    <mergeCell ref="A23:A24"/>
    <mergeCell ref="A25:A26"/>
    <mergeCell ref="A7:A8"/>
    <mergeCell ref="A9:A10"/>
    <mergeCell ref="A11:A12"/>
    <mergeCell ref="A13:A14"/>
    <mergeCell ref="A15:A1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</mergeCells>
  <pageMargins left="0.7" right="0.7" top="0.75" bottom="0.75" header="0.3" footer="0.3"/>
  <pageSetup paperSize="9" scale="97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259"/>
  <sheetViews>
    <sheetView view="pageBreakPreview" topLeftCell="A244" zoomScale="125" zoomScaleNormal="100" zoomScaleSheetLayoutView="125" workbookViewId="0">
      <selection activeCell="B259" sqref="B259"/>
    </sheetView>
  </sheetViews>
  <sheetFormatPr defaultRowHeight="15"/>
  <cols>
    <col min="1" max="1" width="78.42578125" style="154" bestFit="1" customWidth="1"/>
    <col min="2" max="2" width="17.7109375" style="160" customWidth="1"/>
    <col min="3" max="3" width="9.140625" style="6"/>
    <col min="4" max="4" width="19" style="6" customWidth="1"/>
    <col min="5" max="16384" width="9.140625" style="6"/>
  </cols>
  <sheetData>
    <row r="1" spans="1:3">
      <c r="B1" s="155" t="s">
        <v>7</v>
      </c>
    </row>
    <row r="3" spans="1:3" ht="15.75">
      <c r="A3" s="1" t="s">
        <v>2782</v>
      </c>
      <c r="B3" s="157"/>
    </row>
    <row r="4" spans="1:3" ht="15.75">
      <c r="A4" s="1" t="s">
        <v>2439</v>
      </c>
      <c r="B4" s="156"/>
      <c r="C4" s="6" t="s">
        <v>296</v>
      </c>
    </row>
    <row r="5" spans="1:3">
      <c r="A5" s="156"/>
      <c r="B5" s="157"/>
      <c r="C5" s="6" t="s">
        <v>297</v>
      </c>
    </row>
    <row r="6" spans="1:3" s="4" customFormat="1">
      <c r="A6" s="158" t="s">
        <v>1</v>
      </c>
      <c r="B6" s="159" t="s">
        <v>2</v>
      </c>
    </row>
    <row r="7" spans="1:3" s="4" customFormat="1" ht="12">
      <c r="A7" s="209" t="s">
        <v>652</v>
      </c>
      <c r="B7" s="208">
        <v>5790400</v>
      </c>
    </row>
    <row r="8" spans="1:3" s="4" customFormat="1" ht="12">
      <c r="A8" s="210" t="s">
        <v>653</v>
      </c>
      <c r="B8" s="213">
        <v>3550400</v>
      </c>
    </row>
    <row r="9" spans="1:3" s="4" customFormat="1" ht="12">
      <c r="A9" s="210" t="s">
        <v>654</v>
      </c>
      <c r="B9" s="213">
        <v>2240000</v>
      </c>
    </row>
    <row r="10" spans="1:3" s="4" customFormat="1" ht="12">
      <c r="A10" s="209" t="s">
        <v>2783</v>
      </c>
      <c r="B10" s="208">
        <v>39600000</v>
      </c>
    </row>
    <row r="11" spans="1:3" s="4" customFormat="1" ht="12">
      <c r="A11" s="210" t="s">
        <v>2784</v>
      </c>
      <c r="B11" s="213">
        <v>39600000</v>
      </c>
    </row>
    <row r="12" spans="1:3" s="4" customFormat="1" ht="12">
      <c r="A12" s="209" t="s">
        <v>655</v>
      </c>
      <c r="B12" s="208">
        <v>1600000</v>
      </c>
    </row>
    <row r="13" spans="1:3" s="4" customFormat="1" ht="12">
      <c r="A13" s="210" t="s">
        <v>656</v>
      </c>
      <c r="B13" s="213">
        <v>1600000</v>
      </c>
    </row>
    <row r="14" spans="1:3" s="4" customFormat="1" ht="12">
      <c r="A14" s="209" t="s">
        <v>2048</v>
      </c>
      <c r="B14" s="208">
        <v>6143750</v>
      </c>
    </row>
    <row r="15" spans="1:3" s="4" customFormat="1" ht="12">
      <c r="A15" s="210" t="s">
        <v>2049</v>
      </c>
      <c r="B15" s="213">
        <v>1526250</v>
      </c>
    </row>
    <row r="16" spans="1:3" s="4" customFormat="1" ht="12">
      <c r="A16" s="210" t="s">
        <v>2785</v>
      </c>
      <c r="B16" s="213">
        <v>1837500</v>
      </c>
    </row>
    <row r="17" spans="1:2" s="4" customFormat="1" ht="12">
      <c r="A17" s="210" t="s">
        <v>2786</v>
      </c>
      <c r="B17" s="213">
        <v>2780000</v>
      </c>
    </row>
    <row r="18" spans="1:2" s="4" customFormat="1" ht="12">
      <c r="A18" s="209" t="s">
        <v>2287</v>
      </c>
      <c r="B18" s="208">
        <v>25513600</v>
      </c>
    </row>
    <row r="19" spans="1:2" s="4" customFormat="1" ht="12">
      <c r="A19" s="210" t="s">
        <v>2787</v>
      </c>
      <c r="B19" s="213">
        <v>25513600</v>
      </c>
    </row>
    <row r="20" spans="1:2" s="4" customFormat="1" ht="12">
      <c r="A20" s="209" t="s">
        <v>657</v>
      </c>
      <c r="B20" s="208">
        <v>4000000</v>
      </c>
    </row>
    <row r="21" spans="1:2" s="4" customFormat="1" ht="12">
      <c r="A21" s="210" t="s">
        <v>658</v>
      </c>
      <c r="B21" s="213">
        <v>2000000</v>
      </c>
    </row>
    <row r="22" spans="1:2" s="4" customFormat="1" ht="12">
      <c r="A22" s="210" t="s">
        <v>2788</v>
      </c>
      <c r="B22" s="213">
        <v>2000000</v>
      </c>
    </row>
    <row r="23" spans="1:2" s="4" customFormat="1" ht="22.5">
      <c r="A23" s="209" t="s">
        <v>2050</v>
      </c>
      <c r="B23" s="208">
        <v>2466164.71</v>
      </c>
    </row>
    <row r="24" spans="1:2" s="4" customFormat="1" ht="12">
      <c r="A24" s="210" t="s">
        <v>2051</v>
      </c>
      <c r="B24" s="213">
        <v>2466164.71</v>
      </c>
    </row>
    <row r="25" spans="1:2" s="4" customFormat="1" ht="12">
      <c r="A25" s="209" t="s">
        <v>2052</v>
      </c>
      <c r="B25" s="208">
        <v>523958400</v>
      </c>
    </row>
    <row r="26" spans="1:2" s="4" customFormat="1" ht="12">
      <c r="A26" s="210" t="s">
        <v>2053</v>
      </c>
      <c r="B26" s="213">
        <v>523958400</v>
      </c>
    </row>
    <row r="27" spans="1:2" s="4" customFormat="1" ht="12">
      <c r="A27" s="209" t="s">
        <v>659</v>
      </c>
      <c r="B27" s="208">
        <v>320300</v>
      </c>
    </row>
    <row r="28" spans="1:2" s="4" customFormat="1" ht="12">
      <c r="A28" s="210" t="s">
        <v>660</v>
      </c>
      <c r="B28" s="213">
        <v>320300</v>
      </c>
    </row>
    <row r="29" spans="1:2" s="4" customFormat="1" ht="12">
      <c r="A29" s="209" t="s">
        <v>2054</v>
      </c>
      <c r="B29" s="208">
        <v>4000000</v>
      </c>
    </row>
    <row r="30" spans="1:2" s="4" customFormat="1" ht="12">
      <c r="A30" s="210" t="s">
        <v>2055</v>
      </c>
      <c r="B30" s="213">
        <v>4000000</v>
      </c>
    </row>
    <row r="31" spans="1:2" s="4" customFormat="1" ht="12">
      <c r="A31" s="209" t="s">
        <v>661</v>
      </c>
      <c r="B31" s="208">
        <v>5328960</v>
      </c>
    </row>
    <row r="32" spans="1:2" s="4" customFormat="1" ht="12">
      <c r="A32" s="210" t="s">
        <v>662</v>
      </c>
      <c r="B32" s="213">
        <v>5328960</v>
      </c>
    </row>
    <row r="33" spans="1:2" s="4" customFormat="1" ht="12">
      <c r="A33" s="209" t="s">
        <v>663</v>
      </c>
      <c r="B33" s="208">
        <v>39450000</v>
      </c>
    </row>
    <row r="34" spans="1:2" s="4" customFormat="1" ht="12">
      <c r="A34" s="210" t="s">
        <v>664</v>
      </c>
      <c r="B34" s="213">
        <v>20000000</v>
      </c>
    </row>
    <row r="35" spans="1:2" s="4" customFormat="1" ht="12">
      <c r="A35" s="210" t="s">
        <v>665</v>
      </c>
      <c r="B35" s="213">
        <v>6450000</v>
      </c>
    </row>
    <row r="36" spans="1:2" s="4" customFormat="1" ht="12">
      <c r="A36" s="210" t="s">
        <v>2056</v>
      </c>
      <c r="B36" s="213">
        <v>13000000</v>
      </c>
    </row>
    <row r="37" spans="1:2" s="4" customFormat="1" ht="12">
      <c r="A37" s="209" t="s">
        <v>2789</v>
      </c>
      <c r="B37" s="208">
        <v>34934000</v>
      </c>
    </row>
    <row r="38" spans="1:2" s="4" customFormat="1" ht="12">
      <c r="A38" s="210" t="s">
        <v>2790</v>
      </c>
      <c r="B38" s="213">
        <v>34934000</v>
      </c>
    </row>
    <row r="39" spans="1:2" s="4" customFormat="1" ht="12">
      <c r="A39" s="209" t="s">
        <v>666</v>
      </c>
      <c r="B39" s="208">
        <v>187000000</v>
      </c>
    </row>
    <row r="40" spans="1:2" s="4" customFormat="1" ht="12">
      <c r="A40" s="210" t="s">
        <v>667</v>
      </c>
      <c r="B40" s="213">
        <v>187000000</v>
      </c>
    </row>
    <row r="41" spans="1:2" s="4" customFormat="1" ht="12">
      <c r="A41" s="209" t="s">
        <v>668</v>
      </c>
      <c r="B41" s="208">
        <v>2760000</v>
      </c>
    </row>
    <row r="42" spans="1:2" s="4" customFormat="1" ht="12">
      <c r="A42" s="210" t="s">
        <v>669</v>
      </c>
      <c r="B42" s="213">
        <v>2760000</v>
      </c>
    </row>
    <row r="43" spans="1:2" s="4" customFormat="1" ht="12">
      <c r="A43" s="209" t="s">
        <v>2057</v>
      </c>
      <c r="B43" s="208">
        <v>18210000</v>
      </c>
    </row>
    <row r="44" spans="1:2" s="4" customFormat="1" ht="12">
      <c r="A44" s="210" t="s">
        <v>2791</v>
      </c>
      <c r="B44" s="213">
        <v>8960000</v>
      </c>
    </row>
    <row r="45" spans="1:2" s="4" customFormat="1" ht="12">
      <c r="A45" s="210" t="s">
        <v>2058</v>
      </c>
      <c r="B45" s="213">
        <v>9250000</v>
      </c>
    </row>
    <row r="46" spans="1:2" s="4" customFormat="1" ht="12">
      <c r="A46" s="209" t="s">
        <v>670</v>
      </c>
      <c r="B46" s="208">
        <v>289800000</v>
      </c>
    </row>
    <row r="47" spans="1:2" s="4" customFormat="1" ht="12">
      <c r="A47" s="210" t="s">
        <v>671</v>
      </c>
      <c r="B47" s="213">
        <v>96600000</v>
      </c>
    </row>
    <row r="48" spans="1:2" s="4" customFormat="1" ht="12">
      <c r="A48" s="210" t="s">
        <v>672</v>
      </c>
      <c r="B48" s="213">
        <v>193200000</v>
      </c>
    </row>
    <row r="49" spans="1:2" s="4" customFormat="1" ht="12">
      <c r="A49" s="209" t="s">
        <v>2792</v>
      </c>
      <c r="B49" s="208">
        <v>4087500</v>
      </c>
    </row>
    <row r="50" spans="1:2" s="4" customFormat="1" ht="12">
      <c r="A50" s="210" t="s">
        <v>2793</v>
      </c>
      <c r="B50" s="213">
        <v>4087500</v>
      </c>
    </row>
    <row r="51" spans="1:2" s="4" customFormat="1" ht="12">
      <c r="A51" s="209" t="s">
        <v>673</v>
      </c>
      <c r="B51" s="208">
        <v>8844000</v>
      </c>
    </row>
    <row r="52" spans="1:2" s="4" customFormat="1" ht="12">
      <c r="A52" s="210" t="s">
        <v>674</v>
      </c>
      <c r="B52" s="213">
        <v>8844000</v>
      </c>
    </row>
    <row r="53" spans="1:2" s="4" customFormat="1" ht="12">
      <c r="A53" s="209" t="s">
        <v>675</v>
      </c>
      <c r="B53" s="208">
        <v>22333968</v>
      </c>
    </row>
    <row r="54" spans="1:2" s="4" customFormat="1" ht="12">
      <c r="A54" s="210" t="s">
        <v>676</v>
      </c>
      <c r="B54" s="213">
        <v>4407920</v>
      </c>
    </row>
    <row r="55" spans="1:2" s="4" customFormat="1" ht="12">
      <c r="A55" s="210" t="s">
        <v>677</v>
      </c>
      <c r="B55" s="213">
        <v>15198960</v>
      </c>
    </row>
    <row r="56" spans="1:2" s="4" customFormat="1" ht="12">
      <c r="A56" s="210" t="s">
        <v>2059</v>
      </c>
      <c r="B56" s="213">
        <v>2727088</v>
      </c>
    </row>
    <row r="57" spans="1:2" s="4" customFormat="1" ht="12">
      <c r="A57" s="209" t="s">
        <v>2794</v>
      </c>
      <c r="B57" s="208">
        <v>21960000</v>
      </c>
    </row>
    <row r="58" spans="1:2" s="4" customFormat="1" ht="12">
      <c r="A58" s="210" t="s">
        <v>2795</v>
      </c>
      <c r="B58" s="213">
        <v>21960000</v>
      </c>
    </row>
    <row r="59" spans="1:2" s="4" customFormat="1" ht="12">
      <c r="A59" s="209" t="s">
        <v>2796</v>
      </c>
      <c r="B59" s="208">
        <v>20405000</v>
      </c>
    </row>
    <row r="60" spans="1:2" s="4" customFormat="1" ht="12">
      <c r="A60" s="210" t="s">
        <v>2797</v>
      </c>
      <c r="B60" s="213">
        <v>20405000</v>
      </c>
    </row>
    <row r="61" spans="1:2" s="4" customFormat="1" ht="12">
      <c r="A61" s="209" t="s">
        <v>453</v>
      </c>
      <c r="B61" s="208">
        <v>19055172</v>
      </c>
    </row>
    <row r="62" spans="1:2" s="4" customFormat="1" ht="12">
      <c r="A62" s="210" t="s">
        <v>678</v>
      </c>
      <c r="B62" s="213">
        <v>19055172</v>
      </c>
    </row>
    <row r="63" spans="1:2" s="4" customFormat="1" ht="12">
      <c r="A63" s="209" t="s">
        <v>679</v>
      </c>
      <c r="B63" s="208">
        <v>7116800</v>
      </c>
    </row>
    <row r="64" spans="1:2" s="4" customFormat="1" ht="12">
      <c r="A64" s="210" t="s">
        <v>2798</v>
      </c>
      <c r="B64" s="213">
        <v>2116800</v>
      </c>
    </row>
    <row r="65" spans="1:2" s="4" customFormat="1" ht="12">
      <c r="A65" s="210" t="s">
        <v>680</v>
      </c>
      <c r="B65" s="213">
        <v>5000000</v>
      </c>
    </row>
    <row r="66" spans="1:2" s="4" customFormat="1" ht="12">
      <c r="A66" s="209" t="s">
        <v>2799</v>
      </c>
      <c r="B66" s="208">
        <v>3750000</v>
      </c>
    </row>
    <row r="67" spans="1:2" s="4" customFormat="1" ht="12">
      <c r="A67" s="210" t="s">
        <v>2800</v>
      </c>
      <c r="B67" s="213">
        <v>3750000</v>
      </c>
    </row>
    <row r="68" spans="1:2" s="4" customFormat="1" ht="12">
      <c r="A68" s="209" t="s">
        <v>1710</v>
      </c>
      <c r="B68" s="208">
        <v>2000000</v>
      </c>
    </row>
    <row r="69" spans="1:2" s="4" customFormat="1" ht="12">
      <c r="A69" s="210" t="s">
        <v>1711</v>
      </c>
      <c r="B69" s="213">
        <v>2000000</v>
      </c>
    </row>
    <row r="70" spans="1:2" s="4" customFormat="1" ht="12">
      <c r="A70" s="209" t="s">
        <v>681</v>
      </c>
      <c r="B70" s="208">
        <v>4500000</v>
      </c>
    </row>
    <row r="71" spans="1:2" s="4" customFormat="1" ht="12">
      <c r="A71" s="210" t="s">
        <v>682</v>
      </c>
      <c r="B71" s="213">
        <v>4500000</v>
      </c>
    </row>
    <row r="72" spans="1:2" s="4" customFormat="1" ht="12">
      <c r="A72" s="209" t="s">
        <v>2060</v>
      </c>
      <c r="B72" s="208">
        <v>92000000</v>
      </c>
    </row>
    <row r="73" spans="1:2" s="4" customFormat="1" ht="12">
      <c r="A73" s="210" t="s">
        <v>2061</v>
      </c>
      <c r="B73" s="213">
        <v>92000000</v>
      </c>
    </row>
    <row r="74" spans="1:2" s="4" customFormat="1" ht="12">
      <c r="A74" s="209" t="s">
        <v>683</v>
      </c>
      <c r="B74" s="208">
        <v>43676725.350000001</v>
      </c>
    </row>
    <row r="75" spans="1:2" s="4" customFormat="1" ht="12">
      <c r="A75" s="210" t="s">
        <v>684</v>
      </c>
      <c r="B75" s="213">
        <v>8137761.8600000003</v>
      </c>
    </row>
    <row r="76" spans="1:2" s="4" customFormat="1" ht="12">
      <c r="A76" s="210" t="s">
        <v>2062</v>
      </c>
      <c r="B76" s="213">
        <v>8252727.1699999999</v>
      </c>
    </row>
    <row r="77" spans="1:2" s="4" customFormat="1" ht="12">
      <c r="A77" s="210" t="s">
        <v>2801</v>
      </c>
      <c r="B77" s="213">
        <v>3737332.93</v>
      </c>
    </row>
    <row r="78" spans="1:2" s="4" customFormat="1" ht="12">
      <c r="A78" s="210" t="s">
        <v>685</v>
      </c>
      <c r="B78" s="213">
        <v>15648793.66</v>
      </c>
    </row>
    <row r="79" spans="1:2" s="4" customFormat="1" ht="12">
      <c r="A79" s="210" t="s">
        <v>686</v>
      </c>
      <c r="B79" s="213">
        <v>207180.96</v>
      </c>
    </row>
    <row r="80" spans="1:2" s="4" customFormat="1" ht="12">
      <c r="A80" s="210" t="s">
        <v>2802</v>
      </c>
      <c r="B80" s="213">
        <v>7692928.7699999996</v>
      </c>
    </row>
    <row r="81" spans="1:2" s="4" customFormat="1" ht="22.5">
      <c r="A81" s="209" t="s">
        <v>687</v>
      </c>
      <c r="B81" s="208">
        <v>9850000</v>
      </c>
    </row>
    <row r="82" spans="1:2" s="4" customFormat="1" ht="12">
      <c r="A82" s="210" t="s">
        <v>688</v>
      </c>
      <c r="B82" s="213">
        <v>9850000</v>
      </c>
    </row>
    <row r="83" spans="1:2" s="4" customFormat="1" ht="22.5">
      <c r="A83" s="209" t="s">
        <v>2803</v>
      </c>
      <c r="B83" s="208">
        <v>3500000</v>
      </c>
    </row>
    <row r="84" spans="1:2" s="4" customFormat="1" ht="12">
      <c r="A84" s="210" t="s">
        <v>2804</v>
      </c>
      <c r="B84" s="213">
        <v>3500000</v>
      </c>
    </row>
    <row r="85" spans="1:2" s="4" customFormat="1" ht="12">
      <c r="A85" s="209" t="s">
        <v>689</v>
      </c>
      <c r="B85" s="208">
        <v>50896000</v>
      </c>
    </row>
    <row r="86" spans="1:2" s="4" customFormat="1" ht="12">
      <c r="A86" s="210" t="s">
        <v>690</v>
      </c>
      <c r="B86" s="213">
        <v>2896000</v>
      </c>
    </row>
    <row r="87" spans="1:2" s="4" customFormat="1" ht="12">
      <c r="A87" s="210" t="s">
        <v>691</v>
      </c>
      <c r="B87" s="213">
        <v>48000000</v>
      </c>
    </row>
    <row r="88" spans="1:2" s="4" customFormat="1" ht="12">
      <c r="A88" s="209" t="s">
        <v>2805</v>
      </c>
      <c r="B88" s="208">
        <v>2750000</v>
      </c>
    </row>
    <row r="89" spans="1:2" s="4" customFormat="1" ht="12">
      <c r="A89" s="210" t="s">
        <v>2806</v>
      </c>
      <c r="B89" s="213">
        <v>2750000</v>
      </c>
    </row>
    <row r="90" spans="1:2" s="4" customFormat="1" ht="12">
      <c r="A90" s="209" t="s">
        <v>2807</v>
      </c>
      <c r="B90" s="208">
        <v>22950000</v>
      </c>
    </row>
    <row r="91" spans="1:2" s="4" customFormat="1" ht="12">
      <c r="A91" s="210" t="s">
        <v>2808</v>
      </c>
      <c r="B91" s="213">
        <v>22950000</v>
      </c>
    </row>
    <row r="92" spans="1:2" s="4" customFormat="1" ht="12">
      <c r="A92" s="209" t="s">
        <v>2063</v>
      </c>
      <c r="B92" s="208">
        <v>500000</v>
      </c>
    </row>
    <row r="93" spans="1:2" s="4" customFormat="1" ht="12">
      <c r="A93" s="210" t="s">
        <v>2064</v>
      </c>
      <c r="B93" s="213">
        <v>500000</v>
      </c>
    </row>
    <row r="94" spans="1:2" s="4" customFormat="1" ht="12">
      <c r="A94" s="209" t="s">
        <v>692</v>
      </c>
      <c r="B94" s="208">
        <v>1314640</v>
      </c>
    </row>
    <row r="95" spans="1:2" s="4" customFormat="1" ht="12">
      <c r="A95" s="210" t="s">
        <v>693</v>
      </c>
      <c r="B95" s="213">
        <v>900000</v>
      </c>
    </row>
    <row r="96" spans="1:2" s="4" customFormat="1" ht="12">
      <c r="A96" s="210" t="s">
        <v>2809</v>
      </c>
      <c r="B96" s="213">
        <v>325000</v>
      </c>
    </row>
    <row r="97" spans="1:2" s="4" customFormat="1" ht="12">
      <c r="A97" s="210" t="s">
        <v>694</v>
      </c>
      <c r="B97" s="213">
        <v>89640</v>
      </c>
    </row>
    <row r="98" spans="1:2" s="4" customFormat="1" ht="12">
      <c r="A98" s="209" t="s">
        <v>2065</v>
      </c>
      <c r="B98" s="208">
        <v>44550000</v>
      </c>
    </row>
    <row r="99" spans="1:2" s="4" customFormat="1" ht="12">
      <c r="A99" s="210" t="s">
        <v>2066</v>
      </c>
      <c r="B99" s="213">
        <v>44550000</v>
      </c>
    </row>
    <row r="100" spans="1:2" s="4" customFormat="1" ht="22.5">
      <c r="A100" s="209" t="s">
        <v>695</v>
      </c>
      <c r="B100" s="208">
        <v>14620736</v>
      </c>
    </row>
    <row r="101" spans="1:2" s="4" customFormat="1" ht="12">
      <c r="A101" s="210" t="s">
        <v>696</v>
      </c>
      <c r="B101" s="213">
        <v>9821424</v>
      </c>
    </row>
    <row r="102" spans="1:2" s="4" customFormat="1" ht="12">
      <c r="A102" s="210" t="s">
        <v>697</v>
      </c>
      <c r="B102" s="213">
        <v>3309806</v>
      </c>
    </row>
    <row r="103" spans="1:2" s="4" customFormat="1" ht="12">
      <c r="A103" s="210" t="s">
        <v>698</v>
      </c>
      <c r="B103" s="213">
        <v>1489506</v>
      </c>
    </row>
    <row r="104" spans="1:2" s="4" customFormat="1" ht="12">
      <c r="A104" s="209" t="s">
        <v>699</v>
      </c>
      <c r="B104" s="208">
        <v>15120000</v>
      </c>
    </row>
    <row r="105" spans="1:2" s="4" customFormat="1" ht="12">
      <c r="A105" s="210" t="s">
        <v>700</v>
      </c>
      <c r="B105" s="213">
        <v>15120000</v>
      </c>
    </row>
    <row r="106" spans="1:2" s="4" customFormat="1" ht="22.5">
      <c r="A106" s="209" t="s">
        <v>2067</v>
      </c>
      <c r="B106" s="208">
        <v>740925</v>
      </c>
    </row>
    <row r="107" spans="1:2" s="4" customFormat="1" ht="12">
      <c r="A107" s="210" t="s">
        <v>2068</v>
      </c>
      <c r="B107" s="213">
        <v>740925</v>
      </c>
    </row>
    <row r="108" spans="1:2" s="4" customFormat="1" ht="12">
      <c r="A108" s="209" t="s">
        <v>2810</v>
      </c>
      <c r="B108" s="208">
        <v>17147092.789999999</v>
      </c>
    </row>
    <row r="109" spans="1:2" s="4" customFormat="1" ht="12">
      <c r="A109" s="210" t="s">
        <v>2811</v>
      </c>
      <c r="B109" s="213">
        <v>17147092.789999999</v>
      </c>
    </row>
    <row r="110" spans="1:2" s="4" customFormat="1" ht="12">
      <c r="A110" s="209" t="s">
        <v>701</v>
      </c>
      <c r="B110" s="208">
        <v>89760000</v>
      </c>
    </row>
    <row r="111" spans="1:2" s="4" customFormat="1" ht="12">
      <c r="A111" s="210" t="s">
        <v>702</v>
      </c>
      <c r="B111" s="213">
        <v>89760000</v>
      </c>
    </row>
    <row r="112" spans="1:2" s="4" customFormat="1" ht="12">
      <c r="A112" s="209" t="s">
        <v>2405</v>
      </c>
      <c r="B112" s="208">
        <v>750000</v>
      </c>
    </row>
    <row r="113" spans="1:2" s="4" customFormat="1" ht="12">
      <c r="A113" s="210" t="s">
        <v>2406</v>
      </c>
      <c r="B113" s="213">
        <v>750000</v>
      </c>
    </row>
    <row r="114" spans="1:2" s="4" customFormat="1" ht="12">
      <c r="A114" s="209" t="s">
        <v>703</v>
      </c>
      <c r="B114" s="208">
        <v>226640.59</v>
      </c>
    </row>
    <row r="115" spans="1:2" s="4" customFormat="1" ht="12">
      <c r="A115" s="210" t="s">
        <v>704</v>
      </c>
      <c r="B115" s="213">
        <v>226640.59</v>
      </c>
    </row>
    <row r="116" spans="1:2" s="4" customFormat="1" ht="12">
      <c r="A116" s="209" t="s">
        <v>705</v>
      </c>
      <c r="B116" s="208">
        <v>5040000</v>
      </c>
    </row>
    <row r="117" spans="1:2" s="4" customFormat="1" ht="12">
      <c r="A117" s="210" t="s">
        <v>706</v>
      </c>
      <c r="B117" s="213">
        <v>5040000</v>
      </c>
    </row>
    <row r="118" spans="1:2" s="4" customFormat="1" ht="12">
      <c r="A118" s="209" t="s">
        <v>707</v>
      </c>
      <c r="B118" s="208">
        <v>1046900</v>
      </c>
    </row>
    <row r="119" spans="1:2" s="4" customFormat="1" ht="12">
      <c r="A119" s="210" t="s">
        <v>708</v>
      </c>
      <c r="B119" s="213">
        <v>1046900</v>
      </c>
    </row>
    <row r="120" spans="1:2" s="4" customFormat="1" ht="12">
      <c r="A120" s="209" t="s">
        <v>2069</v>
      </c>
      <c r="B120" s="208">
        <v>11771200</v>
      </c>
    </row>
    <row r="121" spans="1:2" s="4" customFormat="1" ht="12">
      <c r="A121" s="210" t="s">
        <v>2070</v>
      </c>
      <c r="B121" s="213">
        <v>11771200</v>
      </c>
    </row>
    <row r="122" spans="1:2" s="4" customFormat="1" ht="12">
      <c r="A122" s="209" t="s">
        <v>709</v>
      </c>
      <c r="B122" s="208">
        <v>1208446194.4099998</v>
      </c>
    </row>
    <row r="123" spans="1:2" s="4" customFormat="1" ht="12">
      <c r="A123" s="210" t="s">
        <v>710</v>
      </c>
      <c r="B123" s="213">
        <v>55712.94</v>
      </c>
    </row>
    <row r="124" spans="1:2" s="4" customFormat="1" ht="12">
      <c r="A124" s="210" t="s">
        <v>711</v>
      </c>
      <c r="B124" s="213">
        <v>1188325618.6099999</v>
      </c>
    </row>
    <row r="125" spans="1:2" s="4" customFormat="1" ht="12">
      <c r="A125" s="210" t="s">
        <v>712</v>
      </c>
      <c r="B125" s="213">
        <v>20064862.859999999</v>
      </c>
    </row>
    <row r="126" spans="1:2" s="4" customFormat="1" ht="12">
      <c r="A126" s="209" t="s">
        <v>713</v>
      </c>
      <c r="B126" s="208">
        <v>14487275.029999999</v>
      </c>
    </row>
    <row r="127" spans="1:2" s="4" customFormat="1" ht="12">
      <c r="A127" s="210" t="s">
        <v>714</v>
      </c>
      <c r="B127" s="213">
        <v>14487275.029999999</v>
      </c>
    </row>
    <row r="128" spans="1:2" s="4" customFormat="1" ht="12">
      <c r="A128" s="209" t="s">
        <v>798</v>
      </c>
      <c r="B128" s="208">
        <v>4963798.82</v>
      </c>
    </row>
    <row r="129" spans="1:2" s="4" customFormat="1" ht="12">
      <c r="A129" s="210" t="s">
        <v>2071</v>
      </c>
      <c r="B129" s="213">
        <v>2239039.2999999998</v>
      </c>
    </row>
    <row r="130" spans="1:2" s="4" customFormat="1" ht="12">
      <c r="A130" s="210" t="s">
        <v>2812</v>
      </c>
      <c r="B130" s="213">
        <v>2724759.52</v>
      </c>
    </row>
    <row r="131" spans="1:2" s="4" customFormat="1" ht="12">
      <c r="A131" s="209" t="s">
        <v>715</v>
      </c>
      <c r="B131" s="208">
        <v>19838498.530000001</v>
      </c>
    </row>
    <row r="132" spans="1:2" s="4" customFormat="1" ht="12">
      <c r="A132" s="210" t="s">
        <v>716</v>
      </c>
      <c r="B132" s="213">
        <v>1420406.66</v>
      </c>
    </row>
    <row r="133" spans="1:2" s="4" customFormat="1" ht="12">
      <c r="A133" s="210" t="s">
        <v>2072</v>
      </c>
      <c r="B133" s="213">
        <v>665483.87</v>
      </c>
    </row>
    <row r="134" spans="1:2" s="4" customFormat="1" ht="12">
      <c r="A134" s="210" t="s">
        <v>2813</v>
      </c>
      <c r="B134" s="213">
        <v>1802608</v>
      </c>
    </row>
    <row r="135" spans="1:2" s="4" customFormat="1" ht="12">
      <c r="A135" s="210" t="s">
        <v>717</v>
      </c>
      <c r="B135" s="213">
        <v>15950000</v>
      </c>
    </row>
    <row r="136" spans="1:2" s="4" customFormat="1" ht="12">
      <c r="A136" s="209" t="s">
        <v>718</v>
      </c>
      <c r="B136" s="208">
        <v>18400702</v>
      </c>
    </row>
    <row r="137" spans="1:2" s="4" customFormat="1" ht="12">
      <c r="A137" s="210" t="s">
        <v>719</v>
      </c>
      <c r="B137" s="213">
        <v>2336992</v>
      </c>
    </row>
    <row r="138" spans="1:2" s="4" customFormat="1" ht="12">
      <c r="A138" s="210" t="s">
        <v>720</v>
      </c>
      <c r="B138" s="213">
        <v>2350432</v>
      </c>
    </row>
    <row r="139" spans="1:2" s="4" customFormat="1" ht="12">
      <c r="A139" s="210" t="s">
        <v>721</v>
      </c>
      <c r="B139" s="213">
        <v>3513288</v>
      </c>
    </row>
    <row r="140" spans="1:2" s="4" customFormat="1" ht="12">
      <c r="A140" s="210" t="s">
        <v>722</v>
      </c>
      <c r="B140" s="213">
        <v>3400000</v>
      </c>
    </row>
    <row r="141" spans="1:2" s="4" customFormat="1" ht="12">
      <c r="A141" s="210" t="s">
        <v>723</v>
      </c>
      <c r="B141" s="213">
        <v>3400000</v>
      </c>
    </row>
    <row r="142" spans="1:2" s="4" customFormat="1" ht="12">
      <c r="A142" s="210" t="s">
        <v>2073</v>
      </c>
      <c r="B142" s="213">
        <v>3399990</v>
      </c>
    </row>
    <row r="143" spans="1:2" s="4" customFormat="1" ht="12">
      <c r="A143" s="209" t="s">
        <v>724</v>
      </c>
      <c r="B143" s="208">
        <v>4164085</v>
      </c>
    </row>
    <row r="144" spans="1:2" s="4" customFormat="1" ht="12">
      <c r="A144" s="210" t="s">
        <v>725</v>
      </c>
      <c r="B144" s="213">
        <v>4164085</v>
      </c>
    </row>
    <row r="145" spans="1:2" s="4" customFormat="1" ht="12">
      <c r="A145" s="209" t="s">
        <v>726</v>
      </c>
      <c r="B145" s="208">
        <v>12592672</v>
      </c>
    </row>
    <row r="146" spans="1:2" s="4" customFormat="1" ht="12">
      <c r="A146" s="210" t="s">
        <v>2074</v>
      </c>
      <c r="B146" s="213">
        <v>2969731.2</v>
      </c>
    </row>
    <row r="147" spans="1:2" s="4" customFormat="1" ht="12">
      <c r="A147" s="210" t="s">
        <v>727</v>
      </c>
      <c r="B147" s="213">
        <v>4624822.4000000004</v>
      </c>
    </row>
    <row r="148" spans="1:2" s="4" customFormat="1" ht="12">
      <c r="A148" s="210" t="s">
        <v>728</v>
      </c>
      <c r="B148" s="213">
        <v>373296</v>
      </c>
    </row>
    <row r="149" spans="1:2" s="4" customFormat="1" ht="12">
      <c r="A149" s="210" t="s">
        <v>729</v>
      </c>
      <c r="B149" s="213">
        <v>4624822.4000000004</v>
      </c>
    </row>
    <row r="150" spans="1:2" s="4" customFormat="1" ht="12">
      <c r="A150" s="209" t="s">
        <v>730</v>
      </c>
      <c r="B150" s="208">
        <v>1869538</v>
      </c>
    </row>
    <row r="151" spans="1:2" s="4" customFormat="1" ht="12">
      <c r="A151" s="210" t="s">
        <v>731</v>
      </c>
      <c r="B151" s="213">
        <v>1869538</v>
      </c>
    </row>
    <row r="152" spans="1:2" s="4" customFormat="1" ht="12">
      <c r="A152" s="209" t="s">
        <v>2075</v>
      </c>
      <c r="B152" s="208">
        <v>52047.040000000001</v>
      </c>
    </row>
    <row r="153" spans="1:2" s="4" customFormat="1" ht="12">
      <c r="A153" s="210" t="s">
        <v>2076</v>
      </c>
      <c r="B153" s="213">
        <v>52047.040000000001</v>
      </c>
    </row>
    <row r="154" spans="1:2" s="4" customFormat="1" ht="12">
      <c r="A154" s="209" t="s">
        <v>2814</v>
      </c>
      <c r="B154" s="208">
        <v>2878400</v>
      </c>
    </row>
    <row r="155" spans="1:2" s="4" customFormat="1" ht="12">
      <c r="A155" s="210" t="s">
        <v>2815</v>
      </c>
      <c r="B155" s="213">
        <v>2878400</v>
      </c>
    </row>
    <row r="156" spans="1:2" s="4" customFormat="1" ht="12">
      <c r="A156" s="209" t="s">
        <v>2416</v>
      </c>
      <c r="B156" s="208">
        <v>937500</v>
      </c>
    </row>
    <row r="157" spans="1:2" s="4" customFormat="1" ht="12">
      <c r="A157" s="210" t="s">
        <v>2417</v>
      </c>
      <c r="B157" s="213">
        <v>937500</v>
      </c>
    </row>
    <row r="158" spans="1:2" s="4" customFormat="1" ht="12">
      <c r="A158" s="209" t="s">
        <v>1379</v>
      </c>
      <c r="B158" s="208">
        <v>2240000</v>
      </c>
    </row>
    <row r="159" spans="1:2" s="4" customFormat="1" ht="12">
      <c r="A159" s="210" t="s">
        <v>2077</v>
      </c>
      <c r="B159" s="213">
        <v>2240000</v>
      </c>
    </row>
    <row r="160" spans="1:2" s="4" customFormat="1" ht="12">
      <c r="A160" s="209" t="s">
        <v>2078</v>
      </c>
      <c r="B160" s="208">
        <v>1000000</v>
      </c>
    </row>
    <row r="161" spans="1:2" s="4" customFormat="1" ht="12">
      <c r="A161" s="210" t="s">
        <v>2079</v>
      </c>
      <c r="B161" s="213">
        <v>1000000</v>
      </c>
    </row>
    <row r="162" spans="1:2" s="4" customFormat="1" ht="12">
      <c r="A162" s="209" t="s">
        <v>732</v>
      </c>
      <c r="B162" s="208">
        <v>8467200</v>
      </c>
    </row>
    <row r="163" spans="1:2" s="4" customFormat="1" ht="12">
      <c r="A163" s="210" t="s">
        <v>733</v>
      </c>
      <c r="B163" s="213">
        <v>3964800</v>
      </c>
    </row>
    <row r="164" spans="1:2" s="4" customFormat="1" ht="12">
      <c r="A164" s="210" t="s">
        <v>2080</v>
      </c>
      <c r="B164" s="213">
        <v>4502400</v>
      </c>
    </row>
    <row r="165" spans="1:2" s="4" customFormat="1" ht="12">
      <c r="A165" s="209" t="s">
        <v>734</v>
      </c>
      <c r="B165" s="208">
        <v>10400000</v>
      </c>
    </row>
    <row r="166" spans="1:2" s="4" customFormat="1" ht="12">
      <c r="A166" s="210" t="s">
        <v>735</v>
      </c>
      <c r="B166" s="213">
        <v>5200000</v>
      </c>
    </row>
    <row r="167" spans="1:2" s="4" customFormat="1" ht="12">
      <c r="A167" s="210" t="s">
        <v>736</v>
      </c>
      <c r="B167" s="213">
        <v>5200000</v>
      </c>
    </row>
    <row r="168" spans="1:2" s="4" customFormat="1" ht="12">
      <c r="A168" s="209" t="s">
        <v>737</v>
      </c>
      <c r="B168" s="208">
        <v>2482480</v>
      </c>
    </row>
    <row r="169" spans="1:2" s="4" customFormat="1" ht="12">
      <c r="A169" s="210" t="s">
        <v>738</v>
      </c>
      <c r="B169" s="213">
        <v>1477840</v>
      </c>
    </row>
    <row r="170" spans="1:2" s="4" customFormat="1" ht="12">
      <c r="A170" s="210" t="s">
        <v>739</v>
      </c>
      <c r="B170" s="213">
        <v>1004640</v>
      </c>
    </row>
    <row r="171" spans="1:2" s="4" customFormat="1" ht="12">
      <c r="A171" s="209" t="s">
        <v>740</v>
      </c>
      <c r="B171" s="208">
        <v>10687500</v>
      </c>
    </row>
    <row r="172" spans="1:2" s="4" customFormat="1" ht="12">
      <c r="A172" s="210" t="s">
        <v>741</v>
      </c>
      <c r="B172" s="213">
        <v>6625000</v>
      </c>
    </row>
    <row r="173" spans="1:2" s="4" customFormat="1" ht="12">
      <c r="A173" s="210" t="s">
        <v>2816</v>
      </c>
      <c r="B173" s="213">
        <v>3200000</v>
      </c>
    </row>
    <row r="174" spans="1:2" s="4" customFormat="1" ht="12">
      <c r="A174" s="210" t="s">
        <v>742</v>
      </c>
      <c r="B174" s="213">
        <v>862500</v>
      </c>
    </row>
    <row r="175" spans="1:2" s="4" customFormat="1" ht="12">
      <c r="A175" s="209" t="s">
        <v>743</v>
      </c>
      <c r="B175" s="208">
        <v>21200000</v>
      </c>
    </row>
    <row r="176" spans="1:2" s="4" customFormat="1" ht="12">
      <c r="A176" s="210" t="s">
        <v>744</v>
      </c>
      <c r="B176" s="213">
        <v>20000000</v>
      </c>
    </row>
    <row r="177" spans="1:2" s="4" customFormat="1" ht="12">
      <c r="A177" s="210" t="s">
        <v>2817</v>
      </c>
      <c r="B177" s="213">
        <v>1200000</v>
      </c>
    </row>
    <row r="178" spans="1:2" s="4" customFormat="1" ht="12">
      <c r="A178" s="209" t="s">
        <v>745</v>
      </c>
      <c r="B178" s="208">
        <v>24000000</v>
      </c>
    </row>
    <row r="179" spans="1:2" s="4" customFormat="1" ht="12">
      <c r="A179" s="210" t="s">
        <v>746</v>
      </c>
      <c r="B179" s="213">
        <v>24000000</v>
      </c>
    </row>
    <row r="180" spans="1:2" s="4" customFormat="1" ht="12">
      <c r="A180" s="209" t="s">
        <v>747</v>
      </c>
      <c r="B180" s="208">
        <v>27286802</v>
      </c>
    </row>
    <row r="181" spans="1:2" s="4" customFormat="1" ht="12">
      <c r="A181" s="210" t="s">
        <v>748</v>
      </c>
      <c r="B181" s="213">
        <v>4755552</v>
      </c>
    </row>
    <row r="182" spans="1:2" s="4" customFormat="1" ht="12">
      <c r="A182" s="210" t="s">
        <v>749</v>
      </c>
      <c r="B182" s="213">
        <v>22531250</v>
      </c>
    </row>
    <row r="183" spans="1:2" s="4" customFormat="1" ht="12">
      <c r="A183" s="209" t="s">
        <v>750</v>
      </c>
      <c r="B183" s="208">
        <v>3990000</v>
      </c>
    </row>
    <row r="184" spans="1:2" s="4" customFormat="1" ht="12">
      <c r="A184" s="210" t="s">
        <v>751</v>
      </c>
      <c r="B184" s="213">
        <v>3990000</v>
      </c>
    </row>
    <row r="185" spans="1:2" s="4" customFormat="1" ht="12">
      <c r="A185" s="209" t="s">
        <v>752</v>
      </c>
      <c r="B185" s="208">
        <v>2511600</v>
      </c>
    </row>
    <row r="186" spans="1:2" s="4" customFormat="1" ht="12">
      <c r="A186" s="210" t="s">
        <v>753</v>
      </c>
      <c r="B186" s="213">
        <v>2511600</v>
      </c>
    </row>
    <row r="187" spans="1:2" s="4" customFormat="1" ht="12">
      <c r="A187" s="209" t="s">
        <v>754</v>
      </c>
      <c r="B187" s="208">
        <v>12656000</v>
      </c>
    </row>
    <row r="188" spans="1:2" s="4" customFormat="1" ht="12">
      <c r="A188" s="210" t="s">
        <v>755</v>
      </c>
      <c r="B188" s="213">
        <v>5936000</v>
      </c>
    </row>
    <row r="189" spans="1:2" s="4" customFormat="1" ht="12">
      <c r="A189" s="210" t="s">
        <v>756</v>
      </c>
      <c r="B189" s="213">
        <v>6720000</v>
      </c>
    </row>
    <row r="190" spans="1:2" s="4" customFormat="1" ht="12">
      <c r="A190" s="209" t="s">
        <v>757</v>
      </c>
      <c r="B190" s="208">
        <v>898056.99</v>
      </c>
    </row>
    <row r="191" spans="1:2" s="4" customFormat="1" ht="12">
      <c r="A191" s="210" t="s">
        <v>758</v>
      </c>
      <c r="B191" s="213">
        <v>898056.99</v>
      </c>
    </row>
    <row r="192" spans="1:2" s="4" customFormat="1" ht="12">
      <c r="A192" s="209" t="s">
        <v>2818</v>
      </c>
      <c r="B192" s="208">
        <v>5560800</v>
      </c>
    </row>
    <row r="193" spans="1:2" s="4" customFormat="1" ht="12">
      <c r="A193" s="210" t="s">
        <v>2815</v>
      </c>
      <c r="B193" s="213">
        <v>5560800</v>
      </c>
    </row>
    <row r="194" spans="1:2" s="4" customFormat="1" ht="12">
      <c r="A194" s="211" t="s">
        <v>2242</v>
      </c>
      <c r="B194" s="214">
        <v>5560800</v>
      </c>
    </row>
    <row r="195" spans="1:2" s="4" customFormat="1" ht="12">
      <c r="A195" s="209" t="s">
        <v>2819</v>
      </c>
      <c r="B195" s="208">
        <v>5000000</v>
      </c>
    </row>
    <row r="196" spans="1:2" s="4" customFormat="1" ht="12">
      <c r="A196" s="210" t="s">
        <v>2820</v>
      </c>
      <c r="B196" s="213">
        <v>5000000</v>
      </c>
    </row>
    <row r="197" spans="1:2" s="4" customFormat="1" ht="12">
      <c r="A197" s="209" t="s">
        <v>2081</v>
      </c>
      <c r="B197" s="208">
        <v>27950000</v>
      </c>
    </row>
    <row r="198" spans="1:2" s="4" customFormat="1" ht="12">
      <c r="A198" s="210" t="s">
        <v>2082</v>
      </c>
      <c r="B198" s="213">
        <v>3235000</v>
      </c>
    </row>
    <row r="199" spans="1:2" s="4" customFormat="1" ht="12">
      <c r="A199" s="210" t="s">
        <v>2083</v>
      </c>
      <c r="B199" s="213">
        <v>24715000</v>
      </c>
    </row>
    <row r="200" spans="1:2" s="4" customFormat="1" ht="22.5">
      <c r="A200" s="209" t="s">
        <v>759</v>
      </c>
      <c r="B200" s="208">
        <v>11368314</v>
      </c>
    </row>
    <row r="201" spans="1:2" s="4" customFormat="1" ht="12">
      <c r="A201" s="210" t="s">
        <v>2084</v>
      </c>
      <c r="B201" s="213">
        <v>4507560</v>
      </c>
    </row>
    <row r="202" spans="1:2" s="4" customFormat="1" ht="12">
      <c r="A202" s="210" t="s">
        <v>760</v>
      </c>
      <c r="B202" s="213">
        <v>6860754</v>
      </c>
    </row>
    <row r="203" spans="1:2" s="4" customFormat="1" ht="22.5">
      <c r="A203" s="209" t="s">
        <v>761</v>
      </c>
      <c r="B203" s="208">
        <v>33171000</v>
      </c>
    </row>
    <row r="204" spans="1:2" s="4" customFormat="1" ht="12">
      <c r="A204" s="210" t="s">
        <v>2085</v>
      </c>
      <c r="B204" s="213">
        <v>33171000</v>
      </c>
    </row>
    <row r="205" spans="1:2" s="4" customFormat="1" ht="12">
      <c r="A205" s="209" t="s">
        <v>2821</v>
      </c>
      <c r="B205" s="208">
        <v>2959600</v>
      </c>
    </row>
    <row r="206" spans="1:2" s="4" customFormat="1" ht="12">
      <c r="A206" s="210" t="s">
        <v>2815</v>
      </c>
      <c r="B206" s="213">
        <v>2959600</v>
      </c>
    </row>
    <row r="207" spans="1:2" s="4" customFormat="1" ht="12">
      <c r="A207" s="211" t="s">
        <v>2242</v>
      </c>
      <c r="B207" s="214">
        <v>2959600</v>
      </c>
    </row>
    <row r="208" spans="1:2" s="4" customFormat="1" ht="22.5">
      <c r="A208" s="209" t="s">
        <v>762</v>
      </c>
      <c r="B208" s="208">
        <v>2040000</v>
      </c>
    </row>
    <row r="209" spans="1:2" s="4" customFormat="1" ht="12">
      <c r="A209" s="210" t="s">
        <v>763</v>
      </c>
      <c r="B209" s="213">
        <v>2040000</v>
      </c>
    </row>
    <row r="210" spans="1:2" s="4" customFormat="1" ht="12">
      <c r="A210" s="209" t="s">
        <v>2822</v>
      </c>
      <c r="B210" s="208">
        <v>3017000</v>
      </c>
    </row>
    <row r="211" spans="1:2" s="4" customFormat="1" ht="12">
      <c r="A211" s="210" t="s">
        <v>2815</v>
      </c>
      <c r="B211" s="213">
        <v>3017000</v>
      </c>
    </row>
    <row r="212" spans="1:2" s="4" customFormat="1" ht="22.5">
      <c r="A212" s="209" t="s">
        <v>2823</v>
      </c>
      <c r="B212" s="208">
        <v>8713200</v>
      </c>
    </row>
    <row r="213" spans="1:2" s="4" customFormat="1" ht="12">
      <c r="A213" s="210" t="s">
        <v>2824</v>
      </c>
      <c r="B213" s="213">
        <v>4356600</v>
      </c>
    </row>
    <row r="214" spans="1:2" s="4" customFormat="1" ht="12">
      <c r="A214" s="210" t="s">
        <v>2825</v>
      </c>
      <c r="B214" s="213">
        <v>4356600</v>
      </c>
    </row>
    <row r="215" spans="1:2" s="4" customFormat="1" ht="12">
      <c r="A215" s="209" t="s">
        <v>2086</v>
      </c>
      <c r="B215" s="208">
        <v>13156360</v>
      </c>
    </row>
    <row r="216" spans="1:2" s="4" customFormat="1" ht="12">
      <c r="A216" s="210" t="s">
        <v>2087</v>
      </c>
      <c r="B216" s="213">
        <v>13156360</v>
      </c>
    </row>
    <row r="217" spans="1:2" s="4" customFormat="1" ht="12">
      <c r="A217" s="209" t="s">
        <v>764</v>
      </c>
      <c r="B217" s="208">
        <v>10793116.85</v>
      </c>
    </row>
    <row r="218" spans="1:2" s="4" customFormat="1" ht="12">
      <c r="A218" s="210" t="s">
        <v>765</v>
      </c>
      <c r="B218" s="213">
        <v>10793116.85</v>
      </c>
    </row>
    <row r="219" spans="1:2" s="4" customFormat="1" ht="12">
      <c r="A219" s="209" t="s">
        <v>651</v>
      </c>
      <c r="B219" s="208">
        <v>3758217312</v>
      </c>
    </row>
    <row r="220" spans="1:2" s="4" customFormat="1" ht="12">
      <c r="A220" s="210" t="s">
        <v>766</v>
      </c>
      <c r="B220" s="213">
        <v>3758217312</v>
      </c>
    </row>
    <row r="221" spans="1:2" s="4" customFormat="1" ht="12">
      <c r="A221" s="209" t="s">
        <v>767</v>
      </c>
      <c r="B221" s="208">
        <v>4129020525</v>
      </c>
    </row>
    <row r="222" spans="1:2" s="4" customFormat="1" ht="12">
      <c r="A222" s="210" t="s">
        <v>768</v>
      </c>
      <c r="B222" s="213">
        <v>4129020525</v>
      </c>
    </row>
    <row r="223" spans="1:2" s="4" customFormat="1" ht="12">
      <c r="A223" s="209" t="s">
        <v>769</v>
      </c>
      <c r="B223" s="208">
        <v>5145576.8</v>
      </c>
    </row>
    <row r="224" spans="1:2" s="4" customFormat="1" ht="12">
      <c r="A224" s="210" t="s">
        <v>770</v>
      </c>
      <c r="B224" s="213">
        <v>5145576.8</v>
      </c>
    </row>
    <row r="225" spans="1:2" s="4" customFormat="1" ht="12">
      <c r="A225" s="209" t="s">
        <v>2826</v>
      </c>
      <c r="B225" s="208">
        <v>3272000</v>
      </c>
    </row>
    <row r="226" spans="1:2" s="4" customFormat="1" ht="12">
      <c r="A226" s="210" t="s">
        <v>2827</v>
      </c>
      <c r="B226" s="213">
        <v>3272000</v>
      </c>
    </row>
    <row r="227" spans="1:2" s="4" customFormat="1" ht="12">
      <c r="A227" s="209" t="s">
        <v>771</v>
      </c>
      <c r="B227" s="208">
        <v>3920000</v>
      </c>
    </row>
    <row r="228" spans="1:2" s="4" customFormat="1" ht="12">
      <c r="A228" s="210" t="s">
        <v>772</v>
      </c>
      <c r="B228" s="213">
        <v>3920000</v>
      </c>
    </row>
    <row r="229" spans="1:2" s="4" customFormat="1" ht="12">
      <c r="A229" s="209" t="s">
        <v>773</v>
      </c>
      <c r="B229" s="208">
        <v>38000000</v>
      </c>
    </row>
    <row r="230" spans="1:2" s="4" customFormat="1" ht="12">
      <c r="A230" s="210" t="s">
        <v>774</v>
      </c>
      <c r="B230" s="213">
        <v>38000000</v>
      </c>
    </row>
    <row r="231" spans="1:2" s="4" customFormat="1" ht="12">
      <c r="A231" s="209" t="s">
        <v>775</v>
      </c>
      <c r="B231" s="208">
        <v>231210137</v>
      </c>
    </row>
    <row r="232" spans="1:2" s="4" customFormat="1" ht="12">
      <c r="A232" s="210" t="s">
        <v>776</v>
      </c>
      <c r="B232" s="213">
        <v>207723864</v>
      </c>
    </row>
    <row r="233" spans="1:2" s="4" customFormat="1" ht="12">
      <c r="A233" s="210" t="s">
        <v>777</v>
      </c>
      <c r="B233" s="213">
        <v>23486273</v>
      </c>
    </row>
    <row r="234" spans="1:2" s="4" customFormat="1" ht="12">
      <c r="A234" s="209" t="s">
        <v>2828</v>
      </c>
      <c r="B234" s="208">
        <v>25816200</v>
      </c>
    </row>
    <row r="235" spans="1:2" s="4" customFormat="1" ht="12">
      <c r="A235" s="210" t="s">
        <v>787</v>
      </c>
      <c r="B235" s="213">
        <v>25816200</v>
      </c>
    </row>
    <row r="236" spans="1:2" s="4" customFormat="1" ht="12">
      <c r="A236" s="209" t="s">
        <v>778</v>
      </c>
      <c r="B236" s="208">
        <v>63512171.07</v>
      </c>
    </row>
    <row r="237" spans="1:2" s="4" customFormat="1" ht="12">
      <c r="A237" s="210" t="s">
        <v>779</v>
      </c>
      <c r="B237" s="213">
        <v>62508380</v>
      </c>
    </row>
    <row r="238" spans="1:2" s="4" customFormat="1" ht="12">
      <c r="A238" s="210" t="s">
        <v>780</v>
      </c>
      <c r="B238" s="213">
        <v>842353.57</v>
      </c>
    </row>
    <row r="239" spans="1:2" s="4" customFormat="1" ht="12">
      <c r="A239" s="210" t="s">
        <v>2088</v>
      </c>
      <c r="B239" s="213">
        <v>8437.5</v>
      </c>
    </row>
    <row r="240" spans="1:2" s="4" customFormat="1" ht="12">
      <c r="A240" s="210" t="s">
        <v>781</v>
      </c>
      <c r="B240" s="213">
        <v>153000</v>
      </c>
    </row>
    <row r="241" spans="1:2" s="4" customFormat="1" ht="12">
      <c r="A241" s="209" t="s">
        <v>782</v>
      </c>
      <c r="B241" s="208">
        <v>89440000</v>
      </c>
    </row>
    <row r="242" spans="1:2" s="4" customFormat="1" ht="12">
      <c r="A242" s="210" t="s">
        <v>783</v>
      </c>
      <c r="B242" s="213">
        <v>6700000</v>
      </c>
    </row>
    <row r="243" spans="1:2" s="4" customFormat="1" ht="12">
      <c r="A243" s="210" t="s">
        <v>2829</v>
      </c>
      <c r="B243" s="213">
        <v>19600000</v>
      </c>
    </row>
    <row r="244" spans="1:2" s="4" customFormat="1" ht="12">
      <c r="A244" s="210" t="s">
        <v>784</v>
      </c>
      <c r="B244" s="213">
        <v>39200000</v>
      </c>
    </row>
    <row r="245" spans="1:2" s="4" customFormat="1" ht="12">
      <c r="A245" s="210" t="s">
        <v>785</v>
      </c>
      <c r="B245" s="213">
        <v>10500000</v>
      </c>
    </row>
    <row r="246" spans="1:2" s="4" customFormat="1" ht="12">
      <c r="A246" s="210" t="s">
        <v>786</v>
      </c>
      <c r="B246" s="213">
        <v>13440000</v>
      </c>
    </row>
    <row r="247" spans="1:2" s="4" customFormat="1" ht="12">
      <c r="A247" s="209" t="s">
        <v>2089</v>
      </c>
      <c r="B247" s="208">
        <v>9860833</v>
      </c>
    </row>
    <row r="248" spans="1:2" s="4" customFormat="1" ht="12">
      <c r="A248" s="210" t="s">
        <v>2090</v>
      </c>
      <c r="B248" s="213">
        <v>9860833</v>
      </c>
    </row>
    <row r="249" spans="1:2" s="4" customFormat="1" ht="12">
      <c r="A249" s="209" t="s">
        <v>788</v>
      </c>
      <c r="B249" s="208">
        <v>340000</v>
      </c>
    </row>
    <row r="250" spans="1:2" s="4" customFormat="1" ht="12">
      <c r="A250" s="210" t="s">
        <v>789</v>
      </c>
      <c r="B250" s="213">
        <v>340000</v>
      </c>
    </row>
    <row r="251" spans="1:2" s="4" customFormat="1" ht="12">
      <c r="A251" s="209" t="s">
        <v>790</v>
      </c>
      <c r="B251" s="208">
        <v>393803453</v>
      </c>
    </row>
    <row r="252" spans="1:2" s="4" customFormat="1" ht="12">
      <c r="A252" s="210" t="s">
        <v>791</v>
      </c>
      <c r="B252" s="213">
        <v>393803453</v>
      </c>
    </row>
    <row r="253" spans="1:2" s="4" customFormat="1" ht="12">
      <c r="A253" s="209" t="s">
        <v>792</v>
      </c>
      <c r="B253" s="208">
        <v>71861661</v>
      </c>
    </row>
    <row r="254" spans="1:2" s="4" customFormat="1" ht="12">
      <c r="A254" s="210" t="s">
        <v>793</v>
      </c>
      <c r="B254" s="213">
        <v>71861661</v>
      </c>
    </row>
    <row r="255" spans="1:2" s="4" customFormat="1" ht="12">
      <c r="A255" s="209" t="s">
        <v>794</v>
      </c>
      <c r="B255" s="208">
        <v>1254172127</v>
      </c>
    </row>
    <row r="256" spans="1:2" s="4" customFormat="1" ht="12">
      <c r="A256" s="210" t="s">
        <v>795</v>
      </c>
      <c r="B256" s="213">
        <v>1254172127</v>
      </c>
    </row>
    <row r="257" spans="1:2" s="4" customFormat="1" ht="12.75">
      <c r="A257" s="212" t="s">
        <v>3</v>
      </c>
      <c r="B257" s="208">
        <f>SUM(B7:B256)/2</f>
        <v>13355170810.979998</v>
      </c>
    </row>
    <row r="258" spans="1:2">
      <c r="B258" s="160">
        <f>+B7+B10+B12+B14+B18+B20+B23+B25+B27+B29+B31+B33+B37+B39+B41+B43+B46+B49+B51+B53+B57+B59+B61+B63+B66+B68+B70+B72+B74+B81+B83+B85+B88+B90+B92+B94+B98+B100+B104+B106+B108+B110+B112+B114+B116+B118+B120+B122+B126+B128+B131+B136+B143+B145+B150+B152+B154+B156+B158+B160+B162+B165+B168+B171+B175+B178+B180+B183+B185+B187+B190+B192+B195+B197+B200+B203+B205+B208+B210+B212+B215+B217+B219+B221+B223+B225+B227+B229+B231+B234+B236+B241+B247+B249+B251+B253+B255</f>
        <v>13350910610.98</v>
      </c>
    </row>
    <row r="259" spans="1:2">
      <c r="B259" s="160">
        <f>+B257-B258</f>
        <v>4260199.9999980927</v>
      </c>
    </row>
  </sheetData>
  <autoFilter ref="A6:B257"/>
  <pageMargins left="0.70866141732283472" right="0.70866141732283472" top="0.23" bottom="0.34" header="0.16" footer="0.24"/>
  <pageSetup paperSize="9" scale="82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A5" sqref="A5"/>
    </sheetView>
  </sheetViews>
  <sheetFormatPr defaultRowHeight="15"/>
  <cols>
    <col min="1" max="1" width="51.85546875" style="8" customWidth="1"/>
    <col min="2" max="2" width="16.5703125" style="6" customWidth="1"/>
    <col min="3" max="16384" width="9.140625" style="6"/>
  </cols>
  <sheetData>
    <row r="1" spans="1:2">
      <c r="B1" s="47" t="s">
        <v>8</v>
      </c>
    </row>
    <row r="3" spans="1:2" s="5" customFormat="1" ht="15.75">
      <c r="A3" s="1" t="s">
        <v>2830</v>
      </c>
      <c r="B3" s="7"/>
    </row>
    <row r="4" spans="1:2" s="5" customFormat="1" ht="15.75">
      <c r="A4" s="1" t="s">
        <v>2439</v>
      </c>
      <c r="B4" s="1"/>
    </row>
    <row r="5" spans="1:2" s="5" customFormat="1" ht="15.75">
      <c r="A5" s="2"/>
      <c r="B5" s="7"/>
    </row>
    <row r="6" spans="1:2" s="3" customFormat="1" ht="15.75">
      <c r="A6" s="78" t="s">
        <v>1</v>
      </c>
      <c r="B6" s="79" t="s">
        <v>2</v>
      </c>
    </row>
    <row r="7" spans="1:2" s="3" customFormat="1" ht="12">
      <c r="A7" s="216" t="s">
        <v>2091</v>
      </c>
      <c r="B7" s="215">
        <v>13833333.300000001</v>
      </c>
    </row>
    <row r="8" spans="1:2" s="3" customFormat="1" ht="12">
      <c r="A8" s="217" t="s">
        <v>2092</v>
      </c>
      <c r="B8" s="219">
        <v>13833333.300000001</v>
      </c>
    </row>
    <row r="9" spans="1:2" s="3" customFormat="1" ht="12">
      <c r="A9" s="218" t="s">
        <v>2262</v>
      </c>
      <c r="B9" s="220">
        <v>6916666.6699999999</v>
      </c>
    </row>
    <row r="10" spans="1:2" s="3" customFormat="1" ht="12">
      <c r="A10" s="218" t="s">
        <v>2265</v>
      </c>
      <c r="B10" s="220">
        <v>6916666.6299999999</v>
      </c>
    </row>
    <row r="11" spans="1:2" s="3" customFormat="1" ht="12">
      <c r="A11" s="216" t="s">
        <v>2093</v>
      </c>
      <c r="B11" s="215">
        <v>30000000</v>
      </c>
    </row>
    <row r="12" spans="1:2" s="3" customFormat="1" ht="12">
      <c r="A12" s="217" t="s">
        <v>2094</v>
      </c>
      <c r="B12" s="219">
        <v>30000000</v>
      </c>
    </row>
    <row r="13" spans="1:2" s="3" customFormat="1" ht="12">
      <c r="A13" s="218" t="s">
        <v>2246</v>
      </c>
      <c r="B13" s="220">
        <v>6000000</v>
      </c>
    </row>
    <row r="14" spans="1:2" s="3" customFormat="1" ht="12">
      <c r="A14" s="218" t="s">
        <v>2240</v>
      </c>
      <c r="B14" s="220">
        <v>6000000</v>
      </c>
    </row>
    <row r="15" spans="1:2" s="3" customFormat="1" ht="12">
      <c r="A15" s="218" t="s">
        <v>2242</v>
      </c>
      <c r="B15" s="220">
        <v>6000000</v>
      </c>
    </row>
    <row r="16" spans="1:2" s="3" customFormat="1" ht="12">
      <c r="A16" s="218" t="s">
        <v>2256</v>
      </c>
      <c r="B16" s="220">
        <v>6000000</v>
      </c>
    </row>
    <row r="17" spans="1:5" s="3" customFormat="1" ht="12">
      <c r="A17" s="218" t="s">
        <v>2236</v>
      </c>
      <c r="B17" s="220">
        <v>6000000</v>
      </c>
    </row>
    <row r="18" spans="1:5">
      <c r="A18" s="80" t="s">
        <v>3</v>
      </c>
      <c r="B18" s="77">
        <f>+B11+B7</f>
        <v>43833333.299999997</v>
      </c>
      <c r="E18" s="112" t="s">
        <v>298</v>
      </c>
    </row>
  </sheetData>
  <autoFilter ref="A6:B17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workbookViewId="0">
      <selection activeCell="A50" sqref="A50:B50"/>
    </sheetView>
  </sheetViews>
  <sheetFormatPr defaultRowHeight="15"/>
  <cols>
    <col min="1" max="1" width="51.85546875" style="8" customWidth="1"/>
    <col min="2" max="2" width="16.5703125" style="6" customWidth="1"/>
    <col min="3" max="16384" width="9.140625" style="6"/>
  </cols>
  <sheetData>
    <row r="1" spans="1:2">
      <c r="B1" s="47" t="s">
        <v>9</v>
      </c>
    </row>
    <row r="3" spans="1:2" s="5" customFormat="1" ht="31.5">
      <c r="A3" s="1" t="s">
        <v>2831</v>
      </c>
      <c r="B3" s="7"/>
    </row>
    <row r="4" spans="1:2" s="5" customFormat="1" ht="15.75">
      <c r="A4" s="1" t="s">
        <v>2439</v>
      </c>
      <c r="B4" s="1"/>
    </row>
    <row r="5" spans="1:2" s="5" customFormat="1" ht="15.75">
      <c r="A5" s="2"/>
      <c r="B5" s="7"/>
    </row>
    <row r="6" spans="1:2" s="3" customFormat="1" ht="15.75">
      <c r="A6" s="14" t="s">
        <v>1</v>
      </c>
      <c r="B6" s="15" t="s">
        <v>2</v>
      </c>
    </row>
    <row r="7" spans="1:2" s="3" customFormat="1" ht="12">
      <c r="A7" s="222" t="s">
        <v>796</v>
      </c>
      <c r="B7" s="225">
        <v>12309291446.4</v>
      </c>
    </row>
    <row r="8" spans="1:2" s="3" customFormat="1" ht="12">
      <c r="A8" s="223" t="s">
        <v>797</v>
      </c>
      <c r="B8" s="226">
        <v>12309291446.4</v>
      </c>
    </row>
    <row r="9" spans="1:2" s="3" customFormat="1" ht="12">
      <c r="A9" s="224" t="s">
        <v>2262</v>
      </c>
      <c r="B9" s="221">
        <v>1006508425.4400001</v>
      </c>
    </row>
    <row r="10" spans="1:2" s="3" customFormat="1" ht="12">
      <c r="A10" s="224" t="s">
        <v>2265</v>
      </c>
      <c r="B10" s="221">
        <v>1025451697.92</v>
      </c>
    </row>
    <row r="11" spans="1:2" s="3" customFormat="1" ht="12">
      <c r="A11" s="224" t="s">
        <v>2268</v>
      </c>
      <c r="B11" s="221">
        <v>989863492.79999995</v>
      </c>
    </row>
    <row r="12" spans="1:2" s="3" customFormat="1" ht="12">
      <c r="A12" s="224" t="s">
        <v>2261</v>
      </c>
      <c r="B12" s="221">
        <v>845738554.55999994</v>
      </c>
    </row>
    <row r="13" spans="1:2" s="3" customFormat="1" ht="12">
      <c r="A13" s="224" t="s">
        <v>2251</v>
      </c>
      <c r="B13" s="221">
        <v>920511604.32000005</v>
      </c>
    </row>
    <row r="14" spans="1:2" s="3" customFormat="1" ht="12">
      <c r="A14" s="224" t="s">
        <v>2275</v>
      </c>
      <c r="B14" s="221">
        <v>994502670.24000001</v>
      </c>
    </row>
    <row r="15" spans="1:2" s="3" customFormat="1" ht="12">
      <c r="A15" s="224" t="s">
        <v>2277</v>
      </c>
      <c r="B15" s="221">
        <v>1005907387.2</v>
      </c>
    </row>
    <row r="16" spans="1:2" s="3" customFormat="1" ht="12">
      <c r="A16" s="224" t="s">
        <v>2246</v>
      </c>
      <c r="B16" s="221">
        <v>1171313012.74</v>
      </c>
    </row>
    <row r="17" spans="1:2" s="3" customFormat="1" ht="12">
      <c r="A17" s="224" t="s">
        <v>2240</v>
      </c>
      <c r="B17" s="221">
        <v>1042828905.6</v>
      </c>
    </row>
    <row r="18" spans="1:2" s="3" customFormat="1" ht="12">
      <c r="A18" s="224" t="s">
        <v>2242</v>
      </c>
      <c r="B18" s="221">
        <v>1064968539.36</v>
      </c>
    </row>
    <row r="19" spans="1:2" s="3" customFormat="1" ht="12">
      <c r="A19" s="224" t="s">
        <v>2256</v>
      </c>
      <c r="B19" s="221">
        <v>1056975584.16</v>
      </c>
    </row>
    <row r="20" spans="1:2" s="3" customFormat="1" ht="12">
      <c r="A20" s="224" t="s">
        <v>2236</v>
      </c>
      <c r="B20" s="221">
        <v>1184721572.0599999</v>
      </c>
    </row>
    <row r="21" spans="1:2" s="3" customFormat="1" ht="12">
      <c r="A21" s="222" t="s">
        <v>798</v>
      </c>
      <c r="B21" s="225">
        <v>14581642500</v>
      </c>
    </row>
    <row r="22" spans="1:2" s="3" customFormat="1" ht="12">
      <c r="A22" s="223" t="s">
        <v>799</v>
      </c>
      <c r="B22" s="226">
        <v>14581642500</v>
      </c>
    </row>
    <row r="23" spans="1:2" s="3" customFormat="1" ht="12">
      <c r="A23" s="224" t="s">
        <v>2262</v>
      </c>
      <c r="B23" s="221">
        <v>1397001000</v>
      </c>
    </row>
    <row r="24" spans="1:2" s="3" customFormat="1" ht="12">
      <c r="A24" s="224" t="s">
        <v>2265</v>
      </c>
      <c r="B24" s="221">
        <v>1367421000</v>
      </c>
    </row>
    <row r="25" spans="1:2" s="3" customFormat="1" ht="12">
      <c r="A25" s="224" t="s">
        <v>2268</v>
      </c>
      <c r="B25" s="221">
        <v>1282530000</v>
      </c>
    </row>
    <row r="26" spans="1:2" s="3" customFormat="1" ht="12">
      <c r="A26" s="224" t="s">
        <v>2261</v>
      </c>
      <c r="B26" s="221">
        <v>939585000</v>
      </c>
    </row>
    <row r="27" spans="1:2" s="3" customFormat="1" ht="12">
      <c r="A27" s="224" t="s">
        <v>2251</v>
      </c>
      <c r="B27" s="221">
        <v>993019500</v>
      </c>
    </row>
    <row r="28" spans="1:2" s="3" customFormat="1" ht="12">
      <c r="A28" s="224" t="s">
        <v>2275</v>
      </c>
      <c r="B28" s="221">
        <v>1060183500</v>
      </c>
    </row>
    <row r="29" spans="1:2" s="3" customFormat="1" ht="12">
      <c r="A29" s="224" t="s">
        <v>2277</v>
      </c>
      <c r="B29" s="221">
        <v>1048444500</v>
      </c>
    </row>
    <row r="30" spans="1:2" s="3" customFormat="1" ht="12">
      <c r="A30" s="224" t="s">
        <v>2246</v>
      </c>
      <c r="B30" s="221">
        <v>1177240500</v>
      </c>
    </row>
    <row r="31" spans="1:2" s="3" customFormat="1" ht="12">
      <c r="A31" s="224" t="s">
        <v>2240</v>
      </c>
      <c r="B31" s="221">
        <v>1159929000</v>
      </c>
    </row>
    <row r="32" spans="1:2" s="3" customFormat="1" ht="12">
      <c r="A32" s="224" t="s">
        <v>2242</v>
      </c>
      <c r="B32" s="221">
        <v>1237627500</v>
      </c>
    </row>
    <row r="33" spans="1:2" s="3" customFormat="1" ht="12">
      <c r="A33" s="224" t="s">
        <v>2256</v>
      </c>
      <c r="B33" s="221">
        <v>1450533000</v>
      </c>
    </row>
    <row r="34" spans="1:2" s="3" customFormat="1" ht="12">
      <c r="A34" s="224" t="s">
        <v>2236</v>
      </c>
      <c r="B34" s="221">
        <v>1468128000</v>
      </c>
    </row>
    <row r="35" spans="1:2" s="3" customFormat="1" ht="12">
      <c r="A35" s="222" t="s">
        <v>715</v>
      </c>
      <c r="B35" s="225">
        <v>1450000</v>
      </c>
    </row>
    <row r="36" spans="1:2" s="3" customFormat="1" ht="22.5">
      <c r="A36" s="223" t="s">
        <v>717</v>
      </c>
      <c r="B36" s="226">
        <v>1450000</v>
      </c>
    </row>
    <row r="37" spans="1:2" s="3" customFormat="1" ht="12">
      <c r="A37" s="224" t="s">
        <v>2256</v>
      </c>
      <c r="B37" s="221">
        <v>1450000</v>
      </c>
    </row>
    <row r="38" spans="1:2" s="3" customFormat="1" ht="12">
      <c r="A38" s="222" t="s">
        <v>800</v>
      </c>
      <c r="B38" s="225">
        <v>2334080</v>
      </c>
    </row>
    <row r="39" spans="1:2" s="3" customFormat="1" ht="12">
      <c r="A39" s="223" t="s">
        <v>801</v>
      </c>
      <c r="B39" s="226">
        <v>478240</v>
      </c>
    </row>
    <row r="40" spans="1:2" s="3" customFormat="1" ht="12">
      <c r="A40" s="224" t="s">
        <v>2326</v>
      </c>
      <c r="B40" s="227"/>
    </row>
    <row r="41" spans="1:2" s="3" customFormat="1" ht="12">
      <c r="A41" s="224" t="s">
        <v>2262</v>
      </c>
      <c r="B41" s="221">
        <v>478240</v>
      </c>
    </row>
    <row r="42" spans="1:2" s="3" customFormat="1" ht="12">
      <c r="A42" s="223" t="s">
        <v>802</v>
      </c>
      <c r="B42" s="226">
        <v>1855840</v>
      </c>
    </row>
    <row r="43" spans="1:2" s="3" customFormat="1" ht="12">
      <c r="A43" s="224" t="s">
        <v>2265</v>
      </c>
      <c r="B43" s="221">
        <v>31360</v>
      </c>
    </row>
    <row r="44" spans="1:2" s="3" customFormat="1" ht="12">
      <c r="A44" s="224" t="s">
        <v>2268</v>
      </c>
      <c r="B44" s="221">
        <v>10080</v>
      </c>
    </row>
    <row r="45" spans="1:2" s="3" customFormat="1" ht="12">
      <c r="A45" s="224" t="s">
        <v>2261</v>
      </c>
      <c r="B45" s="221">
        <v>201600</v>
      </c>
    </row>
    <row r="46" spans="1:2" s="3" customFormat="1" ht="12">
      <c r="A46" s="224" t="s">
        <v>2251</v>
      </c>
      <c r="B46" s="221">
        <v>30240</v>
      </c>
    </row>
    <row r="47" spans="1:2" s="3" customFormat="1" ht="12">
      <c r="A47" s="224" t="s">
        <v>2242</v>
      </c>
      <c r="B47" s="221">
        <v>524160</v>
      </c>
    </row>
    <row r="48" spans="1:2" s="3" customFormat="1" ht="12">
      <c r="A48" s="224" t="s">
        <v>2256</v>
      </c>
      <c r="B48" s="221">
        <v>413280</v>
      </c>
    </row>
    <row r="49" spans="1:5" s="3" customFormat="1" ht="12">
      <c r="A49" s="224" t="s">
        <v>2236</v>
      </c>
      <c r="B49" s="221">
        <v>645120</v>
      </c>
    </row>
    <row r="50" spans="1:5" s="3" customFormat="1" ht="12.75">
      <c r="A50" s="228" t="s">
        <v>3</v>
      </c>
      <c r="B50" s="229">
        <f>+B38+B35+B21+B7</f>
        <v>26894718026.400002</v>
      </c>
    </row>
    <row r="51" spans="1:5">
      <c r="E51" s="112" t="s">
        <v>299</v>
      </c>
    </row>
  </sheetData>
  <autoFilter ref="A6:B50"/>
  <pageMargins left="0.7" right="0.7" top="5.9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1"/>
  <sheetViews>
    <sheetView showZeros="0" view="pageBreakPreview" topLeftCell="B1" zoomScaleNormal="100" zoomScaleSheetLayoutView="100" workbookViewId="0">
      <selection activeCell="K5" sqref="K5:K22"/>
    </sheetView>
  </sheetViews>
  <sheetFormatPr defaultRowHeight="15"/>
  <cols>
    <col min="1" max="5" width="9.140625" style="16"/>
    <col min="6" max="6" width="18.140625" style="16" customWidth="1"/>
    <col min="7" max="7" width="9.140625" style="16"/>
    <col min="8" max="8" width="66.140625" style="16" customWidth="1"/>
    <col min="9" max="9" width="10.140625" style="16" customWidth="1"/>
    <col min="10" max="10" width="15.85546875" style="16" customWidth="1"/>
    <col min="11" max="11" width="19.7109375" style="16" customWidth="1"/>
    <col min="12" max="16384" width="9.140625" style="16"/>
  </cols>
  <sheetData>
    <row r="1" spans="2:11">
      <c r="C1" s="20" t="s">
        <v>10</v>
      </c>
    </row>
    <row r="3" spans="2:11" s="46" customFormat="1">
      <c r="B3" s="43"/>
      <c r="C3" s="44" t="s">
        <v>28</v>
      </c>
      <c r="D3" s="43"/>
      <c r="E3" s="43"/>
      <c r="F3" s="45"/>
      <c r="H3" s="43" t="s">
        <v>29</v>
      </c>
      <c r="I3" s="43"/>
      <c r="J3" s="43"/>
      <c r="K3" s="43"/>
    </row>
    <row r="4" spans="2:11" ht="30">
      <c r="B4" s="18"/>
      <c r="C4" s="337" t="s">
        <v>16</v>
      </c>
      <c r="D4" s="18" t="s">
        <v>13</v>
      </c>
      <c r="E4" s="18"/>
      <c r="F4" s="17"/>
      <c r="H4" s="41" t="s">
        <v>30</v>
      </c>
      <c r="I4" s="40" t="s">
        <v>31</v>
      </c>
      <c r="J4" s="41" t="s">
        <v>32</v>
      </c>
      <c r="K4" s="41" t="s">
        <v>33</v>
      </c>
    </row>
    <row r="5" spans="2:11">
      <c r="B5" s="18"/>
      <c r="C5" s="337"/>
      <c r="D5" s="18" t="s">
        <v>14</v>
      </c>
      <c r="E5" s="18"/>
      <c r="F5" s="17"/>
      <c r="H5" s="18" t="str">
        <f>'[1]7.5.-СПОТ_харид'!C28</f>
        <v>Пшеница</v>
      </c>
      <c r="I5" s="23">
        <f>'7.5.-СПОТ_харид'!G83</f>
        <v>38200</v>
      </c>
      <c r="J5" s="23">
        <f>'7.5.-СПОТ_харид'!H83</f>
        <v>2968587.722513089</v>
      </c>
      <c r="K5" s="23">
        <f>'7.5.-СПОТ_харид'!I83</f>
        <v>113400051000</v>
      </c>
    </row>
    <row r="6" spans="2:11">
      <c r="B6" s="18"/>
      <c r="C6" s="337" t="s">
        <v>15</v>
      </c>
      <c r="D6" s="18" t="s">
        <v>13</v>
      </c>
      <c r="E6" s="18"/>
      <c r="F6" s="17"/>
      <c r="H6" s="18" t="str">
        <f>'[1]7.5.-СПОТ_харид'!C29</f>
        <v>Труба полиэтиленовая ПЭГК d-500 SN8 ООО VIKAAZ PLAST</v>
      </c>
      <c r="I6" s="23">
        <f>'7.5.-СПОТ_харид'!G84</f>
        <v>5</v>
      </c>
      <c r="J6" s="23">
        <f>'7.5.-СПОТ_харид'!H84</f>
        <v>9226199</v>
      </c>
      <c r="K6" s="23">
        <f>'7.5.-СПОТ_харид'!I84</f>
        <v>46130995</v>
      </c>
    </row>
    <row r="7" spans="2:11">
      <c r="B7" s="18"/>
      <c r="C7" s="337"/>
      <c r="D7" s="18" t="s">
        <v>14</v>
      </c>
      <c r="E7" s="18"/>
      <c r="F7" s="17"/>
      <c r="H7" s="18" t="str">
        <f>'[1]7.5.-СПОТ_харид'!C30</f>
        <v>Дизельное топливо ЭКО ООО "Бухарский НПЗ"</v>
      </c>
      <c r="I7" s="23">
        <f>'7.5.-СПОТ_харид'!G85</f>
        <v>18400</v>
      </c>
      <c r="J7" s="23">
        <f>'7.5.-СПОТ_харид'!H85</f>
        <v>11604.347826086956</v>
      </c>
      <c r="K7" s="23">
        <f>'7.5.-СПОТ_харид'!I85</f>
        <v>213520000</v>
      </c>
    </row>
    <row r="8" spans="2:11">
      <c r="B8" s="18"/>
      <c r="C8" s="337" t="s">
        <v>12</v>
      </c>
      <c r="D8" s="18" t="s">
        <v>13</v>
      </c>
      <c r="E8" s="18"/>
      <c r="F8" s="17"/>
      <c r="H8" s="18" t="str">
        <f>'[1]7.5.-СПОТ_харид'!C31</f>
        <v xml:space="preserve">Щебень из плотных горных пород для строительных работ фракции  5до 20мм  OOO Shoxjaxon Qurilish  </v>
      </c>
      <c r="I8" s="23">
        <f>'7.5.-СПОТ_харид'!G86</f>
        <v>0</v>
      </c>
      <c r="J8" s="23" t="e">
        <f>'7.5.-СПОТ_харид'!H86</f>
        <v>#DIV/0!</v>
      </c>
      <c r="K8" s="23">
        <f>'7.5.-СПОТ_харид'!I86</f>
        <v>0</v>
      </c>
    </row>
    <row r="9" spans="2:11">
      <c r="B9" s="18"/>
      <c r="C9" s="337"/>
      <c r="D9" s="18" t="s">
        <v>14</v>
      </c>
      <c r="E9" s="18"/>
      <c r="F9" s="17"/>
      <c r="H9" s="18" t="str">
        <f>'[1]7.5.-СПОТ_харид'!C32</f>
        <v>Двуокись углерода твёрдая (сухой лёд), АО "Максам Чирчик"</v>
      </c>
      <c r="I9" s="23">
        <f>'7.5.-СПОТ_харид'!G87</f>
        <v>0</v>
      </c>
      <c r="J9" s="23" t="e">
        <f>'7.5.-СПОТ_харид'!H87</f>
        <v>#DIV/0!</v>
      </c>
      <c r="K9" s="23">
        <f>'7.5.-СПОТ_харид'!I87</f>
        <v>0</v>
      </c>
    </row>
    <row r="10" spans="2:11">
      <c r="B10" s="18"/>
      <c r="C10" s="337" t="s">
        <v>17</v>
      </c>
      <c r="D10" s="18" t="s">
        <v>13</v>
      </c>
      <c r="E10" s="18"/>
      <c r="F10" s="17"/>
      <c r="H10" s="18" t="str">
        <f>'[1]7.5.-СПОТ_харид'!C33</f>
        <v>Портландцемент ЦЕМ II/А-Г 32,5H (предназначен для тарир в бумаж меш 50 кг) АО "Ахангаранцемент"</v>
      </c>
      <c r="I10" s="23">
        <f>'7.5.-СПОТ_харид'!G88</f>
        <v>2000</v>
      </c>
      <c r="J10" s="23">
        <f>'7.5.-СПОТ_харид'!H88</f>
        <v>3050000</v>
      </c>
      <c r="K10" s="23">
        <f>'7.5.-СПОТ_харид'!I88</f>
        <v>6100000000</v>
      </c>
    </row>
    <row r="11" spans="2:11">
      <c r="B11" s="18"/>
      <c r="C11" s="337"/>
      <c r="D11" s="18" t="s">
        <v>14</v>
      </c>
      <c r="E11" s="18"/>
      <c r="F11" s="17"/>
      <c r="H11" s="18" t="str">
        <f>'[1]7.5.-СПОТ_харид'!C34</f>
        <v>Карбамид марки "А", меш АО "Максам-Чирчик"</v>
      </c>
      <c r="I11" s="23">
        <f>'7.5.-СПОТ_харид'!G89</f>
        <v>25</v>
      </c>
      <c r="J11" s="23">
        <f>'7.5.-СПОТ_харид'!H89</f>
        <v>3628571</v>
      </c>
      <c r="K11" s="23">
        <f>'7.5.-СПОТ_харид'!I89</f>
        <v>90714275</v>
      </c>
    </row>
    <row r="12" spans="2:11">
      <c r="B12" s="18"/>
      <c r="C12" s="337" t="s">
        <v>18</v>
      </c>
      <c r="D12" s="18" t="s">
        <v>13</v>
      </c>
      <c r="E12" s="18"/>
      <c r="F12" s="17"/>
      <c r="H12" s="18" t="str">
        <f>'[1]7.5.-СПОТ_харид'!C35</f>
        <v>Водоэмульсионная краска ВДАК 111 ООО STM Color</v>
      </c>
      <c r="I12" s="23">
        <f>'7.5.-СПОТ_харид'!G90</f>
        <v>150</v>
      </c>
      <c r="J12" s="23">
        <f>'7.5.-СПОТ_харид'!H90</f>
        <v>37000</v>
      </c>
      <c r="K12" s="23">
        <f>'7.5.-СПОТ_харид'!I90</f>
        <v>5550000</v>
      </c>
    </row>
    <row r="13" spans="2:11">
      <c r="B13" s="18"/>
      <c r="C13" s="337"/>
      <c r="D13" s="18" t="s">
        <v>14</v>
      </c>
      <c r="E13" s="18"/>
      <c r="F13" s="17"/>
      <c r="H13" s="18" t="str">
        <f>'[1]7.5.-СПОТ_харид'!C36</f>
        <v>Каустическая сода чешуйчатая 98% ООО "ASR KIMYO INVEST"</v>
      </c>
      <c r="I13" s="23">
        <f>'7.5.-СПОТ_харид'!G91</f>
        <v>0</v>
      </c>
      <c r="J13" s="23" t="e">
        <f>'7.5.-СПОТ_харид'!H91</f>
        <v>#DIV/0!</v>
      </c>
      <c r="K13" s="23">
        <f>'7.5.-СПОТ_харид'!I91</f>
        <v>0</v>
      </c>
    </row>
    <row r="14" spans="2:11">
      <c r="B14" s="18"/>
      <c r="C14" s="334" t="s">
        <v>19</v>
      </c>
      <c r="D14" s="18" t="s">
        <v>13</v>
      </c>
      <c r="E14" s="18"/>
      <c r="F14" s="17"/>
      <c r="H14" s="18" t="str">
        <f>'[1]7.5.-СПОТ_харид'!C37</f>
        <v>ООО SALT MINING</v>
      </c>
      <c r="I14" s="23">
        <f>'7.5.-СПОТ_харид'!G92</f>
        <v>1895</v>
      </c>
      <c r="J14" s="23">
        <f>'7.5.-СПОТ_харид'!H92</f>
        <v>296332.45382585755</v>
      </c>
      <c r="K14" s="23">
        <f>'7.5.-СПОТ_харид'!I92</f>
        <v>561550000</v>
      </c>
    </row>
    <row r="15" spans="2:11">
      <c r="B15" s="18"/>
      <c r="C15" s="335"/>
      <c r="D15" s="18" t="s">
        <v>14</v>
      </c>
      <c r="E15" s="18"/>
      <c r="F15" s="17"/>
      <c r="H15" s="18" t="str">
        <f>'[1]7.5.-СПОТ_харид'!C38</f>
        <v>Эмаль ПФ 115 ООО STM Color</v>
      </c>
      <c r="I15" s="23">
        <f>'7.5.-СПОТ_харид'!G93</f>
        <v>36</v>
      </c>
      <c r="J15" s="23">
        <f>'7.5.-СПОТ_харид'!H93</f>
        <v>125000</v>
      </c>
      <c r="K15" s="23">
        <f>'7.5.-СПОТ_харид'!I93</f>
        <v>4500000</v>
      </c>
    </row>
    <row r="16" spans="2:11">
      <c r="C16" s="336"/>
      <c r="D16" s="16" t="s">
        <v>131</v>
      </c>
      <c r="F16" s="48"/>
      <c r="H16" s="18" t="str">
        <f>'[1]7.5.-СПОТ_харид'!C39</f>
        <v>Грунтовка на акриловой основе "STM COLOR" ООО</v>
      </c>
      <c r="I16" s="23">
        <f>'7.5.-СПОТ_харид'!G94</f>
        <v>0</v>
      </c>
      <c r="J16" s="23" t="e">
        <f>'7.5.-СПОТ_харид'!H94</f>
        <v>#DIV/0!</v>
      </c>
      <c r="K16" s="23">
        <f>'7.5.-СПОТ_харид'!I94</f>
        <v>0</v>
      </c>
    </row>
    <row r="17" spans="2:11">
      <c r="B17" s="18"/>
      <c r="C17" s="334" t="s">
        <v>24</v>
      </c>
      <c r="D17" s="18" t="s">
        <v>13</v>
      </c>
      <c r="E17" s="18"/>
      <c r="F17" s="17"/>
      <c r="H17" s="18" t="str">
        <f>'[1]7.5.-СПОТ_харид'!C40</f>
        <v>Сухая строительная смесь OOO STM COLOR</v>
      </c>
      <c r="I17" s="23">
        <f>'7.5.-СПОТ_харид'!G95</f>
        <v>0</v>
      </c>
      <c r="J17" s="23" t="e">
        <f>'7.5.-СПОТ_харид'!H95</f>
        <v>#DIV/0!</v>
      </c>
      <c r="K17" s="23">
        <f>'7.5.-СПОТ_харид'!I95</f>
        <v>0</v>
      </c>
    </row>
    <row r="18" spans="2:11">
      <c r="B18" s="18"/>
      <c r="C18" s="335"/>
      <c r="D18" s="18" t="s">
        <v>14</v>
      </c>
      <c r="E18" s="18"/>
      <c r="F18" s="17"/>
      <c r="H18" s="18" t="str">
        <f>'[1]7.5.-СПОТ_харид'!C41</f>
        <v xml:space="preserve">Песок из отсевов дробления для строительных работ  OOO Shoxjaxon Qurilish  </v>
      </c>
      <c r="I18" s="23">
        <f>'7.5.-СПОТ_харид'!G96</f>
        <v>0</v>
      </c>
      <c r="J18" s="23" t="e">
        <f>'7.5.-СПОТ_харид'!H96</f>
        <v>#DIV/0!</v>
      </c>
      <c r="K18" s="23">
        <f>'7.5.-СПОТ_харид'!I96</f>
        <v>0</v>
      </c>
    </row>
    <row r="19" spans="2:11">
      <c r="C19" s="336"/>
      <c r="D19" s="16" t="s">
        <v>131</v>
      </c>
      <c r="H19" s="18" t="str">
        <f>'[1]7.5.-СПОТ_харид'!C42</f>
        <v>Разбавитель NS OOO STM COLOR</v>
      </c>
      <c r="I19" s="23">
        <f>'7.5.-СПОТ_харид'!G97</f>
        <v>0</v>
      </c>
      <c r="J19" s="23" t="e">
        <f>'7.5.-СПОТ_харид'!H97</f>
        <v>#DIV/0!</v>
      </c>
      <c r="K19" s="23">
        <f>'7.5.-СПОТ_харид'!I97</f>
        <v>0</v>
      </c>
    </row>
    <row r="20" spans="2:11">
      <c r="C20" s="81"/>
      <c r="H20" s="18" t="str">
        <f>'[1]7.5.-СПОТ_харид'!C43</f>
        <v>Теплоизоляционный материал стекловата Рулон с фольгой 15м2(12=12500*1200*50)  СП ООО ECOCLIMAT</v>
      </c>
      <c r="I20" s="23">
        <f>'7.5.-СПОТ_харид'!G98</f>
        <v>0</v>
      </c>
      <c r="J20" s="23" t="e">
        <f>'7.5.-СПОТ_харид'!H98</f>
        <v>#DIV/0!</v>
      </c>
      <c r="K20" s="23">
        <f>'7.5.-СПОТ_харид'!I98</f>
        <v>0</v>
      </c>
    </row>
    <row r="21" spans="2:11">
      <c r="C21" s="88"/>
      <c r="H21" s="18" t="str">
        <f>'[1]7.5.-СПОТ_харид'!C44</f>
        <v>Лист гладкий из оцинкованной стали тол. 0,35мм.  ХК DONIYOR METALL INVEST</v>
      </c>
      <c r="I21" s="23">
        <f>'7.5.-СПОТ_харид'!G99</f>
        <v>0</v>
      </c>
      <c r="J21" s="23" t="e">
        <f>'7.5.-СПОТ_харид'!H99</f>
        <v>#DIV/0!</v>
      </c>
      <c r="K21" s="23">
        <f>'7.5.-СПОТ_харид'!I99</f>
        <v>0</v>
      </c>
    </row>
    <row r="22" spans="2:11">
      <c r="C22" s="88"/>
      <c r="H22" s="18" t="str">
        <f>'[1]7.5.-СПОТ_харид'!C45</f>
        <v>Кафельный клей мешок 20 кг  ООО "STMCOLOR"</v>
      </c>
      <c r="I22" s="23">
        <f>'7.5.-СПОТ_харид'!G100</f>
        <v>0</v>
      </c>
      <c r="J22" s="23" t="e">
        <f>'7.5.-СПОТ_харид'!H100</f>
        <v>#DIV/0!</v>
      </c>
      <c r="K22" s="23">
        <f>'7.5.-СПОТ_харид'!I100</f>
        <v>0</v>
      </c>
    </row>
    <row r="23" spans="2:11">
      <c r="B23" s="18"/>
      <c r="C23" s="334" t="s">
        <v>25</v>
      </c>
      <c r="D23" s="18" t="s">
        <v>13</v>
      </c>
      <c r="E23" s="18"/>
      <c r="F23" s="17"/>
      <c r="H23" s="27" t="s">
        <v>11</v>
      </c>
      <c r="I23" s="27">
        <f>SUM(I5:I22)</f>
        <v>60711</v>
      </c>
      <c r="J23" s="27"/>
      <c r="K23" s="27">
        <f>SUM(K5:K22)</f>
        <v>120422016270</v>
      </c>
    </row>
    <row r="24" spans="2:11">
      <c r="B24" s="18"/>
      <c r="C24" s="335"/>
      <c r="D24" s="18" t="s">
        <v>14</v>
      </c>
      <c r="E24" s="18"/>
      <c r="F24" s="17"/>
      <c r="H24" s="18"/>
      <c r="I24" s="23"/>
      <c r="J24" s="18"/>
      <c r="K24" s="18"/>
    </row>
    <row r="25" spans="2:11">
      <c r="C25" s="336"/>
      <c r="D25" s="16" t="s">
        <v>131</v>
      </c>
      <c r="H25" s="18" t="s">
        <v>23</v>
      </c>
      <c r="I25" s="23">
        <f>'7.6.-СПОТ_сотиш'!K1100</f>
        <v>91</v>
      </c>
      <c r="J25" s="24">
        <f>'7.6.-СПОТ_сотиш'!G1100</f>
        <v>16300</v>
      </c>
      <c r="K25" s="17">
        <f>'7.6.-СПОТ_сотиш'!I1100</f>
        <v>1914109285</v>
      </c>
    </row>
    <row r="26" spans="2:11">
      <c r="B26" s="18"/>
      <c r="C26" s="334" t="s">
        <v>26</v>
      </c>
      <c r="D26" s="18" t="s">
        <v>13</v>
      </c>
      <c r="E26" s="18"/>
      <c r="F26" s="17"/>
      <c r="H26" s="50" t="s">
        <v>63</v>
      </c>
      <c r="I26" s="23">
        <f>'7.6.-СПОТ_сотиш'!K1101</f>
        <v>996</v>
      </c>
      <c r="J26" s="24">
        <f>'7.6.-СПОТ_сотиш'!G1101</f>
        <v>177310</v>
      </c>
      <c r="K26" s="17">
        <f>'7.6.-СПОТ_сотиш'!I1101</f>
        <v>1589692297262.4001</v>
      </c>
    </row>
    <row r="27" spans="2:11">
      <c r="B27" s="18"/>
      <c r="C27" s="335"/>
      <c r="D27" s="18" t="s">
        <v>14</v>
      </c>
      <c r="E27" s="18"/>
      <c r="F27" s="17"/>
      <c r="H27" s="27" t="s">
        <v>11</v>
      </c>
      <c r="I27" s="42">
        <f>SUM(I25:I26)</f>
        <v>1087</v>
      </c>
      <c r="J27" s="42"/>
      <c r="K27" s="27">
        <f>SUM(K25:K26)</f>
        <v>1591606406547.4001</v>
      </c>
    </row>
    <row r="28" spans="2:11">
      <c r="C28" s="336"/>
      <c r="D28" s="16" t="s">
        <v>131</v>
      </c>
    </row>
    <row r="29" spans="2:11">
      <c r="B29" s="18"/>
      <c r="C29" s="334" t="s">
        <v>34</v>
      </c>
      <c r="D29" s="18" t="s">
        <v>13</v>
      </c>
      <c r="E29" s="18"/>
      <c r="F29" s="17"/>
    </row>
    <row r="30" spans="2:11">
      <c r="B30" s="18"/>
      <c r="C30" s="335"/>
      <c r="D30" s="18" t="s">
        <v>14</v>
      </c>
      <c r="E30" s="18"/>
      <c r="F30" s="17"/>
      <c r="K30" s="16">
        <f>K27+K23</f>
        <v>1712028422817.4001</v>
      </c>
    </row>
    <row r="31" spans="2:11">
      <c r="B31" s="18"/>
      <c r="C31" s="336"/>
      <c r="D31" s="16" t="s">
        <v>131</v>
      </c>
    </row>
    <row r="32" spans="2:11">
      <c r="B32" s="18"/>
      <c r="C32" s="334" t="s">
        <v>35</v>
      </c>
      <c r="D32" s="18" t="s">
        <v>13</v>
      </c>
      <c r="E32" s="18"/>
      <c r="F32" s="17"/>
    </row>
    <row r="33" spans="2:11">
      <c r="B33" s="18"/>
      <c r="C33" s="335"/>
      <c r="D33" s="18" t="s">
        <v>14</v>
      </c>
      <c r="E33" s="18"/>
      <c r="F33" s="17"/>
    </row>
    <row r="34" spans="2:11">
      <c r="B34" s="18"/>
      <c r="C34" s="336"/>
      <c r="D34" s="16" t="s">
        <v>131</v>
      </c>
      <c r="K34" s="16">
        <f>K23+'7.1-xarid.uzex.uz'!H12+'7.1-1-xarid.uzex.uz auksion'!H6+'7.1-Магазин хт харид'!H57+'7.2-Конкурс-Отб.наил.предл.'!H12+'7.3.-Прямые закупки за 2024'!F27+'7.4.-Аукцион'!H55+'8-coopere'!H10</f>
        <v>138086632021.08002</v>
      </c>
    </row>
    <row r="35" spans="2:11">
      <c r="B35" s="18"/>
      <c r="C35" s="334" t="s">
        <v>36</v>
      </c>
      <c r="D35" s="18" t="s">
        <v>13</v>
      </c>
      <c r="E35" s="18"/>
      <c r="F35" s="17"/>
    </row>
    <row r="36" spans="2:11">
      <c r="B36" s="18"/>
      <c r="C36" s="335"/>
      <c r="D36" s="18" t="s">
        <v>14</v>
      </c>
      <c r="E36" s="18"/>
      <c r="F36" s="17"/>
    </row>
    <row r="37" spans="2:11">
      <c r="B37" s="18"/>
      <c r="C37" s="336"/>
      <c r="D37" s="16" t="s">
        <v>131</v>
      </c>
    </row>
    <row r="38" spans="2:11">
      <c r="B38" s="18"/>
      <c r="C38" s="51" t="s">
        <v>20</v>
      </c>
      <c r="D38" s="31" t="s">
        <v>13</v>
      </c>
      <c r="E38" s="31">
        <f>E4+E6+E8+E10+E12+E14+E17+E23+E26+E29+E32+E35</f>
        <v>0</v>
      </c>
      <c r="F38" s="31">
        <f>F4+F6+F8+F10+F12+F14+F17+F23+F26+F29+F32+F35</f>
        <v>0</v>
      </c>
    </row>
    <row r="39" spans="2:11">
      <c r="B39" s="18"/>
      <c r="C39" s="51"/>
      <c r="D39" s="31" t="s">
        <v>14</v>
      </c>
      <c r="E39" s="31">
        <f>E5+E7+E9+E11+E13+E15+E18+E24+E27+E30+E33+E36</f>
        <v>0</v>
      </c>
      <c r="F39" s="31">
        <f>F5+F7+F9+F11+F13+F15+F18+F24+F27+F30+F33+F36</f>
        <v>0</v>
      </c>
    </row>
    <row r="40" spans="2:11">
      <c r="B40" s="18"/>
      <c r="C40" s="51"/>
      <c r="D40" s="31" t="s">
        <v>131</v>
      </c>
      <c r="E40" s="31">
        <f>E16+E19+E25+E28+E31+E34+E37</f>
        <v>0</v>
      </c>
      <c r="F40" s="31">
        <f>F16+F19+F25+F28+F31+F34+F37</f>
        <v>0</v>
      </c>
    </row>
    <row r="41" spans="2:11">
      <c r="B41" s="18"/>
      <c r="C41" s="52"/>
      <c r="D41" s="18"/>
      <c r="E41" s="27">
        <f>E38+E39+E40</f>
        <v>0</v>
      </c>
      <c r="F41" s="27">
        <f>F38+F39+F40</f>
        <v>0</v>
      </c>
    </row>
  </sheetData>
  <mergeCells count="12">
    <mergeCell ref="C26:C28"/>
    <mergeCell ref="C29:C31"/>
    <mergeCell ref="C32:C34"/>
    <mergeCell ref="C35:C37"/>
    <mergeCell ref="C4:C5"/>
    <mergeCell ref="C6:C7"/>
    <mergeCell ref="C8:C9"/>
    <mergeCell ref="C10:C11"/>
    <mergeCell ref="C12:C13"/>
    <mergeCell ref="C14:C16"/>
    <mergeCell ref="C17:C19"/>
    <mergeCell ref="C23:C25"/>
  </mergeCells>
  <pageMargins left="0.23622047244094491" right="0.15748031496062992" top="0.27559055118110237" bottom="0.27559055118110237" header="0.31496062992125984" footer="0.19685039370078741"/>
  <pageSetup paperSize="9" scale="79" orientation="landscape" verticalDpi="0" r:id="rId1"/>
  <rowBreaks count="1" manualBreakCount="1">
    <brk id="41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2"/>
  <sheetViews>
    <sheetView view="pageBreakPreview" zoomScaleNormal="100" zoomScaleSheetLayoutView="100" workbookViewId="0">
      <selection activeCell="D6" sqref="D6"/>
    </sheetView>
  </sheetViews>
  <sheetFormatPr defaultRowHeight="15"/>
  <cols>
    <col min="1" max="1" width="9.140625" style="91"/>
    <col min="2" max="2" width="11.28515625" style="91" customWidth="1"/>
    <col min="3" max="3" width="14.42578125" style="91" customWidth="1"/>
    <col min="4" max="4" width="47" style="91" customWidth="1"/>
    <col min="5" max="5" width="37.5703125" style="91" customWidth="1"/>
    <col min="6" max="6" width="18" style="91" customWidth="1"/>
    <col min="7" max="7" width="16" style="91" customWidth="1"/>
    <col min="8" max="8" width="26.140625" style="91" customWidth="1"/>
  </cols>
  <sheetData>
    <row r="1" spans="1:8">
      <c r="B1" s="63"/>
      <c r="C1" s="63"/>
      <c r="D1" s="63"/>
      <c r="E1"/>
      <c r="F1" s="63"/>
      <c r="G1" s="63"/>
      <c r="H1" s="19" t="s">
        <v>57</v>
      </c>
    </row>
    <row r="3" spans="1:8" ht="30">
      <c r="A3" s="92" t="s">
        <v>241</v>
      </c>
      <c r="B3" s="92" t="s">
        <v>22</v>
      </c>
      <c r="C3" s="92" t="s">
        <v>37</v>
      </c>
      <c r="D3" s="92" t="s">
        <v>145</v>
      </c>
      <c r="E3" s="92" t="s">
        <v>146</v>
      </c>
      <c r="F3" s="92" t="s">
        <v>147</v>
      </c>
      <c r="G3" s="92" t="s">
        <v>148</v>
      </c>
      <c r="H3" s="92" t="s">
        <v>44</v>
      </c>
    </row>
    <row r="4" spans="1:8" s="114" customFormat="1" ht="33" customHeight="1">
      <c r="A4" s="232">
        <v>1</v>
      </c>
      <c r="B4" s="233">
        <v>2012312</v>
      </c>
      <c r="C4" s="234">
        <v>45303</v>
      </c>
      <c r="D4" s="233" t="s">
        <v>439</v>
      </c>
      <c r="E4" s="233" t="s">
        <v>440</v>
      </c>
      <c r="F4" s="235" t="s">
        <v>441</v>
      </c>
      <c r="G4" s="236">
        <v>1</v>
      </c>
      <c r="H4" s="238">
        <v>1499999</v>
      </c>
    </row>
    <row r="5" spans="1:8" s="114" customFormat="1" ht="33" customHeight="1">
      <c r="A5" s="239">
        <f>A4+1</f>
        <v>2</v>
      </c>
      <c r="B5" s="240">
        <v>2065971</v>
      </c>
      <c r="C5" s="241">
        <v>45331</v>
      </c>
      <c r="D5" s="242" t="s">
        <v>290</v>
      </c>
      <c r="E5" s="243" t="s">
        <v>206</v>
      </c>
      <c r="F5" s="244">
        <v>203021987</v>
      </c>
      <c r="G5" s="236">
        <v>1</v>
      </c>
      <c r="H5" s="237">
        <v>3400000</v>
      </c>
    </row>
    <row r="6" spans="1:8" s="114" customFormat="1" ht="33" customHeight="1">
      <c r="A6" s="239">
        <f t="shared" ref="A6:A11" si="0">A5+1</f>
        <v>3</v>
      </c>
      <c r="B6" s="245">
        <v>2224576</v>
      </c>
      <c r="C6" s="241">
        <v>45404</v>
      </c>
      <c r="D6" s="242" t="s">
        <v>290</v>
      </c>
      <c r="E6" s="243" t="s">
        <v>206</v>
      </c>
      <c r="F6" s="244">
        <v>203021987</v>
      </c>
      <c r="G6" s="236">
        <v>1</v>
      </c>
      <c r="H6" s="237">
        <v>3400000</v>
      </c>
    </row>
    <row r="7" spans="1:8" s="114" customFormat="1" ht="33" customHeight="1">
      <c r="A7" s="239">
        <f t="shared" si="0"/>
        <v>4</v>
      </c>
      <c r="B7" s="240">
        <v>2395019</v>
      </c>
      <c r="C7" s="241">
        <v>45416</v>
      </c>
      <c r="D7" s="242" t="s">
        <v>1511</v>
      </c>
      <c r="E7" s="240" t="s">
        <v>1512</v>
      </c>
      <c r="F7" s="244">
        <v>303960520</v>
      </c>
      <c r="G7" s="246">
        <v>37</v>
      </c>
      <c r="H7" s="237">
        <v>9250000</v>
      </c>
    </row>
    <row r="8" spans="1:8" s="114" customFormat="1" ht="33" customHeight="1">
      <c r="A8" s="239">
        <f t="shared" si="0"/>
        <v>5</v>
      </c>
      <c r="B8" s="247">
        <v>2485032</v>
      </c>
      <c r="C8" s="241">
        <v>45499</v>
      </c>
      <c r="D8" s="248" t="s">
        <v>290</v>
      </c>
      <c r="E8" s="249" t="s">
        <v>206</v>
      </c>
      <c r="F8" s="250">
        <v>203021987</v>
      </c>
      <c r="G8" s="251">
        <v>1</v>
      </c>
      <c r="H8" s="252">
        <v>3399990</v>
      </c>
    </row>
    <row r="9" spans="1:8" s="114" customFormat="1" ht="33" customHeight="1">
      <c r="A9" s="239">
        <f t="shared" si="0"/>
        <v>6</v>
      </c>
      <c r="B9" s="240">
        <v>2593949</v>
      </c>
      <c r="C9" s="241">
        <v>45535</v>
      </c>
      <c r="D9" s="253" t="s">
        <v>2095</v>
      </c>
      <c r="E9" s="254" t="s">
        <v>2096</v>
      </c>
      <c r="F9" s="244">
        <v>310919598</v>
      </c>
      <c r="G9" s="246">
        <v>10</v>
      </c>
      <c r="H9" s="255">
        <v>2300000</v>
      </c>
    </row>
    <row r="10" spans="1:8" s="114" customFormat="1" ht="33" customHeight="1">
      <c r="A10" s="239">
        <f t="shared" si="0"/>
        <v>7</v>
      </c>
      <c r="B10" s="240">
        <v>2605992</v>
      </c>
      <c r="C10" s="256">
        <v>45543</v>
      </c>
      <c r="D10" s="253" t="s">
        <v>2097</v>
      </c>
      <c r="E10" s="244" t="s">
        <v>2098</v>
      </c>
      <c r="F10" s="244">
        <v>309229498</v>
      </c>
      <c r="G10" s="246">
        <v>9</v>
      </c>
      <c r="H10" s="255">
        <v>1800000</v>
      </c>
    </row>
    <row r="11" spans="1:8" s="114" customFormat="1" ht="33" customHeight="1">
      <c r="A11" s="239">
        <f t="shared" si="0"/>
        <v>8</v>
      </c>
      <c r="B11" s="240">
        <v>2686265</v>
      </c>
      <c r="C11" s="256">
        <v>45575</v>
      </c>
      <c r="D11" s="243" t="s">
        <v>2954</v>
      </c>
      <c r="E11" s="257" t="s">
        <v>2955</v>
      </c>
      <c r="F11" s="244">
        <v>310702330</v>
      </c>
      <c r="G11" s="246">
        <v>1</v>
      </c>
      <c r="H11" s="255">
        <v>3500000</v>
      </c>
    </row>
    <row r="12" spans="1:8" ht="44.25" customHeight="1">
      <c r="A12" s="102"/>
      <c r="B12" s="94"/>
      <c r="C12" s="103"/>
      <c r="D12" s="94"/>
      <c r="E12" s="94"/>
      <c r="F12" s="94"/>
      <c r="G12" s="94"/>
      <c r="H12" s="104">
        <f>SUM(H4:H11)</f>
        <v>28549989</v>
      </c>
    </row>
  </sheetData>
  <sortState ref="A5:H69">
    <sortCondition ref="C5:C69"/>
  </sortState>
  <pageMargins left="0.19685039370078741" right="0.19685039370078741" top="0.74803149606299213" bottom="0.74803149606299213" header="0.31496062992125984" footer="0.31496062992125984"/>
  <pageSetup paperSize="9" scale="8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36"/>
  <sheetViews>
    <sheetView view="pageBreakPreview" topLeftCell="C1" zoomScaleNormal="100" zoomScaleSheetLayoutView="100" workbookViewId="0">
      <selection activeCell="H28" sqref="H28"/>
    </sheetView>
  </sheetViews>
  <sheetFormatPr defaultRowHeight="15"/>
  <cols>
    <col min="1" max="1" width="9.140625" style="91"/>
    <col min="2" max="2" width="11.28515625" style="91" customWidth="1"/>
    <col min="3" max="3" width="14.42578125" style="91" customWidth="1"/>
    <col min="4" max="4" width="39.5703125" style="91" customWidth="1"/>
    <col min="5" max="5" width="37.5703125" style="91" customWidth="1"/>
    <col min="6" max="6" width="18" style="91" customWidth="1"/>
    <col min="7" max="7" width="16" style="91" customWidth="1"/>
    <col min="8" max="8" width="26.140625" style="91" customWidth="1"/>
    <col min="9" max="9" width="13.5703125" bestFit="1" customWidth="1"/>
  </cols>
  <sheetData>
    <row r="1" spans="1:22">
      <c r="B1" s="63"/>
      <c r="C1" s="63"/>
      <c r="D1" s="63"/>
      <c r="E1"/>
      <c r="F1" s="63"/>
      <c r="G1" s="63"/>
      <c r="H1" s="19" t="s">
        <v>292</v>
      </c>
    </row>
    <row r="3" spans="1:22" ht="30">
      <c r="A3" s="92" t="s">
        <v>241</v>
      </c>
      <c r="B3" s="92" t="s">
        <v>22</v>
      </c>
      <c r="C3" s="92" t="s">
        <v>37</v>
      </c>
      <c r="D3" s="92" t="s">
        <v>145</v>
      </c>
      <c r="E3" s="92" t="s">
        <v>146</v>
      </c>
      <c r="F3" s="92" t="s">
        <v>147</v>
      </c>
      <c r="G3" s="92" t="s">
        <v>148</v>
      </c>
      <c r="H3" s="92" t="s">
        <v>44</v>
      </c>
    </row>
    <row r="4" spans="1:22" s="114" customFormat="1" ht="33" customHeight="1">
      <c r="A4" s="115"/>
      <c r="B4" s="117"/>
      <c r="C4" s="118"/>
      <c r="D4" s="119"/>
      <c r="E4" s="116"/>
      <c r="F4" s="116"/>
      <c r="G4" s="120"/>
      <c r="H4" s="120"/>
    </row>
    <row r="5" spans="1:22">
      <c r="A5" s="113"/>
      <c r="B5" s="94"/>
      <c r="C5" s="103"/>
      <c r="D5" s="94"/>
      <c r="E5" s="94"/>
      <c r="F5" s="94"/>
      <c r="G5" s="94"/>
      <c r="H5" s="95"/>
      <c r="I5" s="16">
        <f>+H6+'7.1-xarid.uzex.uz'!H12</f>
        <v>28549989</v>
      </c>
    </row>
    <row r="6" spans="1:22">
      <c r="A6" s="102"/>
      <c r="B6" s="94"/>
      <c r="C6" s="103"/>
      <c r="D6" s="94"/>
      <c r="E6" s="94"/>
      <c r="F6" s="94"/>
      <c r="G6" s="94"/>
      <c r="H6" s="104">
        <f>SUM(H4:H5)</f>
        <v>0</v>
      </c>
      <c r="M6" s="182"/>
      <c r="N6" s="16"/>
      <c r="Q6" s="16"/>
      <c r="U6" s="16"/>
      <c r="V6" s="16"/>
    </row>
    <row r="7" spans="1:22">
      <c r="B7" s="105"/>
      <c r="C7" s="106"/>
      <c r="D7" s="105"/>
      <c r="E7" s="105"/>
      <c r="F7" s="105"/>
      <c r="G7" s="105"/>
      <c r="H7" s="107"/>
      <c r="U7" s="16"/>
      <c r="V7" s="16"/>
    </row>
    <row r="8" spans="1:22">
      <c r="B8" s="93"/>
      <c r="C8" s="93"/>
      <c r="D8" s="93"/>
      <c r="E8" s="93"/>
      <c r="F8" s="93"/>
      <c r="G8" s="93"/>
      <c r="H8" s="108"/>
      <c r="U8" s="16"/>
      <c r="V8" s="16"/>
    </row>
    <row r="9" spans="1:22">
      <c r="H9" s="109"/>
      <c r="U9" s="16"/>
      <c r="V9" s="16"/>
    </row>
    <row r="10" spans="1:22">
      <c r="U10" s="16"/>
      <c r="V10" s="16"/>
    </row>
    <row r="11" spans="1:22">
      <c r="U11" s="16"/>
      <c r="V11" s="16"/>
    </row>
    <row r="12" spans="1:22">
      <c r="U12" s="16"/>
      <c r="V12" s="16"/>
    </row>
    <row r="13" spans="1:22">
      <c r="M13" s="182"/>
      <c r="N13" s="16"/>
      <c r="Q13" s="16"/>
      <c r="U13" s="16"/>
      <c r="V13" s="16"/>
    </row>
    <row r="14" spans="1:22">
      <c r="M14" s="182"/>
      <c r="N14" s="16"/>
      <c r="Q14" s="16"/>
      <c r="U14" s="16"/>
      <c r="V14" s="16"/>
    </row>
    <row r="15" spans="1:22">
      <c r="U15" s="16"/>
      <c r="V15" s="16"/>
    </row>
    <row r="16" spans="1:22">
      <c r="U16" s="16"/>
      <c r="V16" s="16"/>
    </row>
    <row r="17" spans="13:22">
      <c r="U17" s="16"/>
      <c r="V17" s="16"/>
    </row>
    <row r="18" spans="13:22">
      <c r="U18" s="16"/>
      <c r="V18" s="16"/>
    </row>
    <row r="19" spans="13:22">
      <c r="U19" s="16"/>
      <c r="V19" s="16"/>
    </row>
    <row r="20" spans="13:22">
      <c r="U20" s="16"/>
      <c r="V20" s="16"/>
    </row>
    <row r="21" spans="13:22">
      <c r="M21" s="182"/>
      <c r="N21" s="16"/>
      <c r="Q21" s="16"/>
      <c r="U21" s="16"/>
      <c r="V21" s="16"/>
    </row>
    <row r="22" spans="13:22">
      <c r="U22" s="16"/>
      <c r="V22" s="16"/>
    </row>
    <row r="23" spans="13:22">
      <c r="U23" s="16"/>
      <c r="V23" s="16"/>
    </row>
    <row r="24" spans="13:22">
      <c r="U24" s="16"/>
      <c r="V24" s="16"/>
    </row>
    <row r="25" spans="13:22">
      <c r="U25" s="16"/>
      <c r="V25" s="16"/>
    </row>
    <row r="26" spans="13:22">
      <c r="U26" s="16"/>
      <c r="V26" s="16"/>
    </row>
    <row r="27" spans="13:22">
      <c r="U27" s="16"/>
      <c r="V27" s="16"/>
    </row>
    <row r="28" spans="13:22">
      <c r="M28" s="182"/>
      <c r="N28" s="16"/>
      <c r="Q28" s="16"/>
    </row>
    <row r="30" spans="13:22">
      <c r="M30" s="182"/>
      <c r="N30" s="16"/>
      <c r="Q30" s="16"/>
      <c r="U30" s="16"/>
      <c r="V30" s="16"/>
    </row>
    <row r="31" spans="13:22">
      <c r="U31" s="16"/>
      <c r="V31" s="16"/>
    </row>
    <row r="32" spans="13:22">
      <c r="U32" s="16"/>
      <c r="V32" s="16"/>
    </row>
    <row r="33" spans="21:22">
      <c r="U33" s="16"/>
      <c r="V33" s="16"/>
    </row>
    <row r="34" spans="21:22">
      <c r="U34" s="16"/>
      <c r="V34" s="16"/>
    </row>
    <row r="35" spans="21:22">
      <c r="U35" s="16"/>
      <c r="V35" s="16"/>
    </row>
    <row r="36" spans="21:22">
      <c r="U36" s="16"/>
      <c r="V36" s="16"/>
    </row>
  </sheetData>
  <pageMargins left="0.2" right="0.19" top="0.75" bottom="0.75" header="0.3" footer="0.3"/>
  <pageSetup paperSize="9" scale="4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18</vt:i4>
      </vt:variant>
    </vt:vector>
  </HeadingPairs>
  <TitlesOfParts>
    <vt:vector size="35" baseType="lpstr">
      <vt:lpstr>1-Хом аше ва мат</vt:lpstr>
      <vt:lpstr>2-Махсулот сотиш</vt:lpstr>
      <vt:lpstr>3-Импорт </vt:lpstr>
      <vt:lpstr>4-Хизматлар</vt:lpstr>
      <vt:lpstr>5-Пудратчи</vt:lpstr>
      <vt:lpstr>6-Эл.эн.газ сув</vt:lpstr>
      <vt:lpstr>7-Гос.зак.</vt:lpstr>
      <vt:lpstr>7.1-xarid.uzex.uz</vt:lpstr>
      <vt:lpstr>7.1-1-xarid.uzex.uz auksion</vt:lpstr>
      <vt:lpstr>7.1,2-xarid uzex востановлен</vt:lpstr>
      <vt:lpstr>7.1-Магазин хт харид</vt:lpstr>
      <vt:lpstr>7.2-Конкурс-Отб.наил.предл.</vt:lpstr>
      <vt:lpstr>7.3.-Прямые закупки за 2024</vt:lpstr>
      <vt:lpstr>7.4.-Аукцион</vt:lpstr>
      <vt:lpstr>7.5.-СПОТ_харид</vt:lpstr>
      <vt:lpstr>7.6.-СПОТ_сотиш</vt:lpstr>
      <vt:lpstr>8-coopere</vt:lpstr>
      <vt:lpstr>'1-Хом аше ва мат'!Заголовки_для_печати</vt:lpstr>
      <vt:lpstr>'2-Махсулот сотиш'!Заголовки_для_печати</vt:lpstr>
      <vt:lpstr>'4-Хизматлар'!Заголовки_для_печати</vt:lpstr>
      <vt:lpstr>'7.1-Магазин хт харид'!Заголовки_для_печати</vt:lpstr>
      <vt:lpstr>'7.6.-СПОТ_сотиш'!Заголовки_для_печати</vt:lpstr>
      <vt:lpstr>'1-Хом аше ва мат'!Область_печати</vt:lpstr>
      <vt:lpstr>'2-Махсулот сотиш'!Область_печати</vt:lpstr>
      <vt:lpstr>'3-Импорт '!Область_печати</vt:lpstr>
      <vt:lpstr>'4-Хизматлар'!Область_печати</vt:lpstr>
      <vt:lpstr>'7.1-1-xarid.uzex.uz auksion'!Область_печати</vt:lpstr>
      <vt:lpstr>'7.1-xarid.uzex.uz'!Область_печати</vt:lpstr>
      <vt:lpstr>'7.1-Магазин хт харид'!Область_печати</vt:lpstr>
      <vt:lpstr>'7.2-Конкурс-Отб.наил.предл.'!Область_печати</vt:lpstr>
      <vt:lpstr>'7.4.-Аукцион'!Область_печати</vt:lpstr>
      <vt:lpstr>'7.5.-СПОТ_харид'!Область_печати</vt:lpstr>
      <vt:lpstr>'7.6.-СПОТ_сотиш'!Область_печати</vt:lpstr>
      <vt:lpstr>'7-Гос.зак.'!Область_печати</vt:lpstr>
      <vt:lpstr>'8-coopere'!Область_печати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2025-02-13T10:26:59Z</cp:lastPrinted>
  <dcterms:created xsi:type="dcterms:W3CDTF">2017-10-16T10:27:44Z</dcterms:created>
  <dcterms:modified xsi:type="dcterms:W3CDTF">2025-02-13T10:27:03Z</dcterms:modified>
</cp:coreProperties>
</file>