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955" windowHeight="6090" tabRatio="745" firstSheet="4" activeTab="12"/>
  </bookViews>
  <sheets>
    <sheet name="1-Хом аше ва мат" sheetId="1" r:id="rId1"/>
    <sheet name="3-Импорт " sheetId="6" r:id="rId2"/>
    <sheet name="2-Махсулот сотиш" sheetId="4" r:id="rId3"/>
    <sheet name="3-Хизматлар" sheetId="2" r:id="rId4"/>
    <sheet name="5-Пудратчи" sheetId="5" r:id="rId5"/>
    <sheet name="6-Эл.эн.газ сув" sheetId="7" r:id="rId6"/>
    <sheet name="7-Гос.зак." sheetId="3" r:id="rId7"/>
    <sheet name="7.1-xarid.uzex.uz" sheetId="19" r:id="rId8"/>
    <sheet name="7.1-Магазин хт харид" sheetId="18" r:id="rId9"/>
    <sheet name="7.2-Конкурс-Отб.наил.предл." sheetId="10" r:id="rId10"/>
    <sheet name="7.3.-Прямые закупки за 2022" sheetId="20" r:id="rId11"/>
    <sheet name="7.4.-Аукцион" sheetId="21" r:id="rId12"/>
    <sheet name="7.5.-СПОТ_харид" sheetId="14" r:id="rId13"/>
    <sheet name="7.6.-СПОТ_сотиш" sheetId="15" r:id="rId14"/>
    <sheet name="8-coopere" sheetId="24" r:id="rId15"/>
    <sheet name="Восстановлен 2022" sheetId="23" r:id="rId16"/>
  </sheets>
  <externalReferences>
    <externalReference r:id="rId17"/>
  </externalReferences>
  <definedNames>
    <definedName name="_xlnm._FilterDatabase" localSheetId="0" hidden="1">'1-Хом аше ва мат'!$A$5:$B$120</definedName>
    <definedName name="_xlnm._FilterDatabase" localSheetId="2" hidden="1">'2-Махсулот сотиш'!$A$6:$B$574</definedName>
    <definedName name="_xlnm._FilterDatabase" localSheetId="1" hidden="1">'3-Импорт '!$A$6:$B$34</definedName>
    <definedName name="_xlnm._FilterDatabase" localSheetId="3" hidden="1">'3-Хизматлар'!$A$6:$B$125</definedName>
    <definedName name="_xlnm._FilterDatabase" localSheetId="4" hidden="1">'5-Пудратчи'!$A$6:$B$13</definedName>
    <definedName name="_xlnm._FilterDatabase" localSheetId="5" hidden="1">'6-Эл.эн.газ сув'!$A$6:$B$12</definedName>
    <definedName name="_xlnm._FilterDatabase" localSheetId="7" hidden="1">'7.1-xarid.uzex.uz'!$A$4:$H$4</definedName>
    <definedName name="_xlnm._FilterDatabase" localSheetId="10" hidden="1">'7.3.-Прямые закупки за 2022'!$A$2:$J$26</definedName>
    <definedName name="_xlnm._FilterDatabase" localSheetId="11" hidden="1">'7.4.-Аукцион'!$A$6:$M$436</definedName>
    <definedName name="_xlnm._FilterDatabase" localSheetId="12" hidden="1">'7.5.-СПОТ_харид'!$A$4:$L$73</definedName>
    <definedName name="_xlnm._FilterDatabase" localSheetId="13" hidden="1">'7.6.-СПОТ_сотиш'!$A$4:$K$435</definedName>
    <definedName name="_xlnm._FilterDatabase" localSheetId="14" hidden="1">'8-coopere'!$A$3:$J$43</definedName>
    <definedName name="_xlnm._FilterDatabase" localSheetId="15" hidden="1">'Восстановлен 2022'!$B$3:$H$3</definedName>
    <definedName name="_xlnm.Print_Titles" localSheetId="0">'1-Хом аше ва мат'!$5:$5</definedName>
    <definedName name="_xlnm.Print_Titles" localSheetId="2">'2-Махсулот сотиш'!$6:$6</definedName>
    <definedName name="_xlnm.Print_Titles" localSheetId="3">'3-Хизматлар'!$6:$6</definedName>
    <definedName name="_xlnm.Print_Titles" localSheetId="8">'7.1-Магазин хт харид'!$5:$5</definedName>
    <definedName name="_xlnm.Print_Titles" localSheetId="13">'7.6.-СПОТ_сотиш'!$4:$4</definedName>
    <definedName name="_xlnm.Print_Area" localSheetId="0">'1-Хом аше ва мат'!$A$1:$B$121</definedName>
    <definedName name="_xlnm.Print_Area" localSheetId="2">'2-Махсулот сотиш'!$A$1:$B$574</definedName>
    <definedName name="_xlnm.Print_Area" localSheetId="1">'3-Импорт '!$A$1:$B$37</definedName>
    <definedName name="_xlnm.Print_Area" localSheetId="3">'3-Хизматлар'!$A$1:$B$129</definedName>
    <definedName name="_xlnm.Print_Area" localSheetId="7">'7.1-xarid.uzex.uz'!$A$1:$H$15</definedName>
    <definedName name="_xlnm.Print_Area" localSheetId="8">'7.1-Магазин хт харид'!$A$1:$H$62</definedName>
    <definedName name="_xlnm.Print_Area" localSheetId="9">'7.2-Конкурс-Отб.наил.предл.'!$A$1:$M$10</definedName>
    <definedName name="_xlnm.Print_Area" localSheetId="11">'7.4.-Аукцион'!$A$1:$M$61</definedName>
    <definedName name="_xlnm.Print_Area" localSheetId="12">'7.5.-СПОТ_харид'!$A$1:$I$73</definedName>
    <definedName name="_xlnm.Print_Area" localSheetId="13">'7.6.-СПОТ_сотиш'!$A$1:$I$437</definedName>
    <definedName name="_xlnm.Print_Area" localSheetId="6">'7-Гос.зак.'!$G$1:$K$41</definedName>
  </definedNames>
  <calcPr calcId="144525"/>
</workbook>
</file>

<file path=xl/calcChain.xml><?xml version="1.0" encoding="utf-8"?>
<calcChain xmlns="http://schemas.openxmlformats.org/spreadsheetml/2006/main">
  <c r="I13" i="3" l="1"/>
  <c r="I12" i="3"/>
  <c r="I11" i="3"/>
  <c r="I10" i="3"/>
  <c r="I9" i="3"/>
  <c r="I8" i="3"/>
  <c r="B125" i="2" l="1"/>
  <c r="B37" i="6" l="1"/>
  <c r="D125" i="2" l="1"/>
  <c r="H10" i="10" l="1"/>
  <c r="A5" i="23" l="1"/>
  <c r="A6" i="23" s="1"/>
  <c r="A7" i="23" s="1"/>
  <c r="A7" i="18" l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B35" i="6" l="1"/>
  <c r="B574" i="4"/>
  <c r="H446" i="21" l="1"/>
  <c r="H44" i="24" l="1"/>
  <c r="A4" i="20" l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7" i="19"/>
  <c r="A8" i="19" s="1"/>
  <c r="A5" i="19"/>
  <c r="B120" i="1" l="1"/>
  <c r="B14" i="7"/>
  <c r="H10" i="19" l="1"/>
  <c r="H9" i="23" l="1"/>
  <c r="G27" i="20"/>
  <c r="F27" i="20"/>
  <c r="H61" i="18" l="1"/>
  <c r="A442" i="15" l="1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H21" i="3"/>
  <c r="H22" i="3"/>
  <c r="K6" i="14"/>
  <c r="K7" i="14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H20" i="3"/>
  <c r="H19" i="3"/>
  <c r="J94" i="14" l="1"/>
  <c r="A73" i="14"/>
  <c r="I73" i="14"/>
  <c r="I435" i="15"/>
  <c r="K434" i="15"/>
  <c r="B15" i="5" l="1"/>
  <c r="Q441" i="15" l="1"/>
  <c r="L10" i="10"/>
  <c r="F68" i="18" s="1"/>
  <c r="M10" i="10"/>
  <c r="F19" i="10" l="1"/>
  <c r="H16" i="3"/>
  <c r="H17" i="3"/>
  <c r="H18" i="3"/>
  <c r="I74" i="14"/>
  <c r="G74" i="14"/>
  <c r="A74" i="14"/>
  <c r="H6" i="3" l="1"/>
  <c r="H7" i="3"/>
  <c r="H8" i="3"/>
  <c r="H9" i="3"/>
  <c r="H10" i="3"/>
  <c r="H11" i="3"/>
  <c r="H12" i="3"/>
  <c r="H13" i="3"/>
  <c r="H15" i="3"/>
  <c r="H5" i="3"/>
  <c r="F40" i="3"/>
  <c r="E40" i="3"/>
  <c r="F18" i="10"/>
  <c r="K5" i="15"/>
  <c r="K442" i="15" s="1"/>
  <c r="I25" i="3" s="1"/>
  <c r="K443" i="15" l="1"/>
  <c r="I26" i="3" s="1"/>
  <c r="G442" i="15"/>
  <c r="J25" i="3" s="1"/>
  <c r="I443" i="15"/>
  <c r="G443" i="15"/>
  <c r="J26" i="3" s="1"/>
  <c r="I442" i="15"/>
  <c r="H443" i="15" l="1"/>
  <c r="H442" i="15"/>
  <c r="I444" i="15"/>
  <c r="K26" i="3"/>
  <c r="K25" i="3"/>
  <c r="K5" i="14"/>
  <c r="K90" i="14" s="1"/>
  <c r="K93" i="14" l="1"/>
  <c r="I22" i="3" s="1"/>
  <c r="K92" i="14"/>
  <c r="I21" i="3" s="1"/>
  <c r="K78" i="14"/>
  <c r="K84" i="14"/>
  <c r="K76" i="14"/>
  <c r="G79" i="14"/>
  <c r="K77" i="14"/>
  <c r="K83" i="14"/>
  <c r="K89" i="14"/>
  <c r="G78" i="14"/>
  <c r="K91" i="14"/>
  <c r="I20" i="3" s="1"/>
  <c r="K82" i="14"/>
  <c r="K88" i="14"/>
  <c r="I17" i="3" s="1"/>
  <c r="G77" i="14"/>
  <c r="K81" i="14"/>
  <c r="K87" i="14"/>
  <c r="I16" i="3" s="1"/>
  <c r="I79" i="14"/>
  <c r="K8" i="3" s="1"/>
  <c r="K80" i="14"/>
  <c r="K86" i="14"/>
  <c r="I78" i="14"/>
  <c r="K7" i="3" s="1"/>
  <c r="G76" i="14"/>
  <c r="I19" i="3"/>
  <c r="K79" i="14"/>
  <c r="G83" i="14" s="1"/>
  <c r="K85" i="14"/>
  <c r="I14" i="3" s="1"/>
  <c r="I77" i="14"/>
  <c r="I76" i="14"/>
  <c r="I80" i="14"/>
  <c r="G82" i="14"/>
  <c r="G81" i="14"/>
  <c r="I81" i="14"/>
  <c r="I18" i="3"/>
  <c r="I7" i="3"/>
  <c r="K6" i="3"/>
  <c r="J5" i="3"/>
  <c r="J6" i="3"/>
  <c r="I15" i="3"/>
  <c r="J8" i="3"/>
  <c r="J7" i="3"/>
  <c r="I92" i="14" l="1"/>
  <c r="K21" i="3" s="1"/>
  <c r="G91" i="14"/>
  <c r="J20" i="3" s="1"/>
  <c r="G92" i="14"/>
  <c r="J21" i="3" s="1"/>
  <c r="I90" i="14"/>
  <c r="K19" i="3" s="1"/>
  <c r="I93" i="14"/>
  <c r="K5" i="3"/>
  <c r="I82" i="14"/>
  <c r="K94" i="14"/>
  <c r="G93" i="14"/>
  <c r="J22" i="3" s="1"/>
  <c r="I91" i="14"/>
  <c r="H91" i="14" s="1"/>
  <c r="I83" i="14"/>
  <c r="G90" i="14"/>
  <c r="J19" i="3" s="1"/>
  <c r="K20" i="3"/>
  <c r="G80" i="14"/>
  <c r="J9" i="3" s="1"/>
  <c r="I88" i="14"/>
  <c r="G87" i="14"/>
  <c r="I89" i="14"/>
  <c r="K18" i="3" s="1"/>
  <c r="I87" i="14"/>
  <c r="K16" i="3" s="1"/>
  <c r="G86" i="14"/>
  <c r="J15" i="3" s="1"/>
  <c r="I86" i="14"/>
  <c r="K15" i="3" s="1"/>
  <c r="G85" i="14"/>
  <c r="J14" i="3" s="1"/>
  <c r="I85" i="14"/>
  <c r="G84" i="14"/>
  <c r="J13" i="3" s="1"/>
  <c r="I84" i="14"/>
  <c r="G89" i="14"/>
  <c r="G88" i="14"/>
  <c r="J17" i="3" s="1"/>
  <c r="I6" i="3"/>
  <c r="J11" i="3"/>
  <c r="J12" i="3"/>
  <c r="H79" i="14"/>
  <c r="H77" i="14"/>
  <c r="H78" i="14"/>
  <c r="H76" i="14"/>
  <c r="I5" i="3"/>
  <c r="E39" i="3"/>
  <c r="F38" i="3"/>
  <c r="E38" i="3"/>
  <c r="K27" i="3"/>
  <c r="I27" i="3"/>
  <c r="H92" i="14" l="1"/>
  <c r="I94" i="14"/>
  <c r="I96" i="14" s="1"/>
  <c r="H93" i="14"/>
  <c r="K22" i="3"/>
  <c r="I23" i="3"/>
  <c r="H80" i="14"/>
  <c r="H90" i="14"/>
  <c r="K9" i="3"/>
  <c r="H83" i="14"/>
  <c r="H85" i="14"/>
  <c r="H82" i="14"/>
  <c r="H84" i="14"/>
  <c r="H86" i="14"/>
  <c r="K13" i="3"/>
  <c r="H88" i="14"/>
  <c r="K17" i="3"/>
  <c r="H89" i="14"/>
  <c r="J18" i="3"/>
  <c r="K12" i="3"/>
  <c r="H87" i="14"/>
  <c r="J16" i="3"/>
  <c r="E41" i="3"/>
  <c r="J10" i="3"/>
  <c r="K11" i="3"/>
  <c r="K14" i="3"/>
  <c r="H81" i="14"/>
  <c r="K10" i="3"/>
  <c r="F39" i="3"/>
  <c r="F41" i="3" s="1"/>
  <c r="K23" i="3" l="1"/>
  <c r="K30" i="3" s="1"/>
</calcChain>
</file>

<file path=xl/sharedStrings.xml><?xml version="1.0" encoding="utf-8"?>
<sst xmlns="http://schemas.openxmlformats.org/spreadsheetml/2006/main" count="6127" uniqueCount="2663">
  <si>
    <t>Хом аше, материаллар сотиб олиш буйича шартномалар руйхати</t>
  </si>
  <si>
    <t>Контрагаент</t>
  </si>
  <si>
    <t>Суммаси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</si>
  <si>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</si>
  <si>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</si>
  <si>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</si>
  <si>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</si>
  <si>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Аудиторская организация  MChJ "FTF-LEA-AUDIT"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</si>
  <si>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</si>
  <si>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</si>
  <si>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</si>
  <si>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</si>
  <si>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</si>
  <si>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</si>
  <si>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</si>
  <si>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</si>
  <si>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</si>
  <si>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NO'KIS VINOZAVODI</t>
  </si>
  <si>
    <t>AJ Samarqand Dori-Darmon</t>
  </si>
  <si>
    <t>MChJ "IXLOS-XAVAS-UMID"</t>
  </si>
  <si>
    <t>MChJ AIR TIME</t>
  </si>
  <si>
    <t>MChJ ANAXMEDGAZ-BIZNES</t>
  </si>
  <si>
    <t>MChJ Medical Max pharm</t>
  </si>
  <si>
    <t>MChJ QORA-QAMICH dorihonalari</t>
  </si>
  <si>
    <t>MChJ SIRDARYO DORI-DARMON</t>
  </si>
  <si>
    <t>XK AKTASH</t>
  </si>
  <si>
    <t>XK BIO KORM</t>
  </si>
  <si>
    <t>XK KAMALAK-L.B</t>
  </si>
  <si>
    <t>XK MUQADDAM SERVIS</t>
  </si>
  <si>
    <t>Жил поселок</t>
  </si>
  <si>
    <t>СП FAR-VAB</t>
  </si>
  <si>
    <t>Тайёр махсулот сотиш буйича шартномалар руйхати</t>
  </si>
  <si>
    <t>DSENM YANGIYO'L SHAHAR</t>
  </si>
  <si>
    <t>DUK AKADEMTA`MINOT</t>
  </si>
  <si>
    <t>MChJ QK AL Majid Beauty Group</t>
  </si>
  <si>
    <t>Валюта USD</t>
  </si>
  <si>
    <t>1-илова</t>
  </si>
  <si>
    <t>2-илова</t>
  </si>
  <si>
    <t>3-илова</t>
  </si>
  <si>
    <t>4-илова</t>
  </si>
  <si>
    <t>5-илова</t>
  </si>
  <si>
    <t>Эл.энергия, табиий газ ва сув билан таъминлаш буйича шартномалар руйхати</t>
  </si>
  <si>
    <t>6-илова</t>
  </si>
  <si>
    <t>7-илова</t>
  </si>
  <si>
    <t>Toshkent viloyati favqulodda vaziyatlar boshqarmasi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</si>
  <si>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</si>
  <si>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</si>
  <si>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</si>
  <si>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</si>
  <si>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</si>
  <si>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</si>
  <si>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</si>
  <si>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</si>
  <si>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</si>
  <si>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</si>
  <si>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Сумма договора</t>
  </si>
  <si>
    <t>№ сделки</t>
  </si>
  <si>
    <t>Пшеница</t>
  </si>
  <si>
    <t>Барда</t>
  </si>
  <si>
    <t>MChJ ABINA COSMETIK</t>
  </si>
  <si>
    <t>Toshkent viloyati QO'RIQLASH BOSHQARMASI O'R MG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</si>
  <si>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</si>
  <si>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</si>
  <si>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</si>
  <si>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</si>
  <si>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</si>
  <si>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</si>
  <si>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</si>
  <si>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</si>
  <si>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</si>
  <si>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</si>
  <si>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</si>
  <si>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</si>
  <si>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</si>
  <si>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DK O'ZBEKISTON MILLIY METROLOGIYA INSTITUTI</t>
  </si>
  <si>
    <t>DUK O’ZBEKISTON ILMIY-SINOV VA SIFAT NAZORATI MARKAZI (UzTest)</t>
  </si>
  <si>
    <t>АИКБ  Ипак Йули Янгиюль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</si>
  <si>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</si>
  <si>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</si>
  <si>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</si>
  <si>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</si>
  <si>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</si>
  <si>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</si>
  <si>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</si>
  <si>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</si>
  <si>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</si>
  <si>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</si>
  <si>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</si>
  <si>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</si>
  <si>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</si>
  <si>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</si>
  <si>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</si>
  <si>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</si>
  <si>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</si>
  <si>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</si>
  <si>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</si>
  <si>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</si>
  <si>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MChJ QK AFSAR COMPANY LTD</t>
  </si>
  <si>
    <t>MChJ QK NAVOIY BEAUTY COSMETICS</t>
  </si>
  <si>
    <t>AK O`ZBEKTELEKOM Toshkent filiali</t>
  </si>
  <si>
    <t>MChJ "UNICON-SOFT"</t>
  </si>
  <si>
    <t xml:space="preserve">   Закупки на cooperation.uz по КМ ПП-833 от 30.09.19г</t>
  </si>
  <si>
    <t>MChJ "KORNELIYA"</t>
  </si>
  <si>
    <t>AJ OLMALIQ КMK</t>
  </si>
  <si>
    <t>DUK AGROSANOAT MAJMUIDA XIZMAT KO`RSATISH MARKAZI</t>
  </si>
  <si>
    <t>MChJ Fides solutions</t>
  </si>
  <si>
    <t>Список заключенных договоров на портале UZEX.UZ</t>
  </si>
  <si>
    <t>СП CHORVA-NURZIYO-BARAKASI</t>
  </si>
  <si>
    <t>307456581</t>
  </si>
  <si>
    <t>Поставщик</t>
  </si>
  <si>
    <t xml:space="preserve"> </t>
  </si>
  <si>
    <t>MCHJ Ecowall</t>
  </si>
  <si>
    <t>MCHJ SAG AGRO</t>
  </si>
  <si>
    <t>AJ “Hududgazta’minot”</t>
  </si>
  <si>
    <t xml:space="preserve">   Договор 1909352324-398юрс от 07.08.20 Услуги связи мобайл</t>
  </si>
  <si>
    <t>ELEKTRON KOOPERATSIYA PORTALI MARKAZI</t>
  </si>
  <si>
    <t>ТехПД-1 Ташкент</t>
  </si>
  <si>
    <t xml:space="preserve">   Договор 12-04/7 от 01.07.20 Природный газ</t>
  </si>
  <si>
    <t>7.5-илова</t>
  </si>
  <si>
    <t>7.2-илова</t>
  </si>
  <si>
    <t>7.1.-илова</t>
  </si>
  <si>
    <t>7.6-илова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</si>
  <si>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</si>
  <si>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</si>
  <si>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</si>
  <si>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</si>
  <si>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</si>
  <si>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</si>
  <si>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</si>
  <si>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</si>
  <si>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>FX Jamol OTA</t>
  </si>
  <si>
    <t>MCHJ Toshkent Agrosanoat</t>
  </si>
  <si>
    <t>MChJ SAVDOELETRONIKA XIZMATLARI</t>
  </si>
  <si>
    <t xml:space="preserve">   Договор 9Y-0001 от 25.12.20 услуги по ККМ SIMURG 001</t>
  </si>
  <si>
    <t>Труба полиэтиленовая ПЭГК d-500 SN8 ООО VIKAAZ PLAST</t>
  </si>
  <si>
    <t>BILLUR SUV SERVIS MCHJ</t>
  </si>
  <si>
    <t>ООО GREEN APPLE S</t>
  </si>
  <si>
    <t>Труб</t>
  </si>
  <si>
    <t>AJ "O'ZBEKISTON RESPUBLIKASI TOVAR-XOMASHYO BIRJASI"</t>
  </si>
  <si>
    <t xml:space="preserve">   ИНП:75254 от 01.01.19 счет 009 Бирж.торги на УзР</t>
  </si>
  <si>
    <t xml:space="preserve">   Договор 64-21 от 12.02.21 Листинг.взнос</t>
  </si>
  <si>
    <t>MChJ NORMA DAVRIY NASHRLARI</t>
  </si>
  <si>
    <t>MChJ Yuqorichirchiq Energy Systems</t>
  </si>
  <si>
    <t>MCHJ GREEN ENERGY SOLUTION</t>
  </si>
  <si>
    <t>MChJ AIS TECHNO GROUP</t>
  </si>
  <si>
    <t>MChJ LIDER KONSALT SERVIS</t>
  </si>
  <si>
    <t>XK "KONSAUD UNIVERSAL"</t>
  </si>
  <si>
    <t>MChJ MAX AND TOP</t>
  </si>
  <si>
    <t>MChJ PREMIUM ALCO</t>
  </si>
  <si>
    <t>ООО SALT MINING</t>
  </si>
  <si>
    <t>соль</t>
  </si>
  <si>
    <t>Спирт этиловый ректификованный пищевой Альфа АО Biokimyo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</si>
  <si>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</si>
  <si>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</si>
  <si>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</si>
  <si>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</si>
  <si>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205994456</t>
  </si>
  <si>
    <t>ООО HVARA</t>
  </si>
  <si>
    <t>306766008</t>
  </si>
  <si>
    <t>"Premium-Alco" mas`uliyati cheklangan jamiyati</t>
  </si>
  <si>
    <t>301520586</t>
  </si>
  <si>
    <t>"MAX AND TOP" MChJ</t>
  </si>
  <si>
    <t>302639396</t>
  </si>
  <si>
    <t>IPSUM PATHOLOGY MCHJ</t>
  </si>
  <si>
    <t>304808034</t>
  </si>
  <si>
    <t>DENTAFI LL PLYUS МЧЖ</t>
  </si>
  <si>
    <t>205833140</t>
  </si>
  <si>
    <t>"JNS LABS" masuliyati cheklangan jamiyati</t>
  </si>
  <si>
    <t>302121021</t>
  </si>
  <si>
    <t>ООО UNIDERM</t>
  </si>
  <si>
    <t>306110530</t>
  </si>
  <si>
    <t>ООО "Medical max pharm"</t>
  </si>
  <si>
    <t>303219142</t>
  </si>
  <si>
    <t>"QASHQADARYO DORI-DARMON" АЖ</t>
  </si>
  <si>
    <t>200668420</t>
  </si>
  <si>
    <t>203697731</t>
  </si>
  <si>
    <t>"КАМАЛАК-ЛБ" хусусий корхонаси</t>
  </si>
  <si>
    <t>200321473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</si>
  <si>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</si>
  <si>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</si>
  <si>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</si>
  <si>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</si>
  <si>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</si>
  <si>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</si>
  <si>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</si>
  <si>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</si>
  <si>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"BIO-COSMETICS" masuliyati cheklangan jamiyati</t>
  </si>
  <si>
    <t>302479834</t>
  </si>
  <si>
    <t>Бард</t>
  </si>
  <si>
    <t>Спир</t>
  </si>
  <si>
    <t>В валюте</t>
  </si>
  <si>
    <t>Курс</t>
  </si>
  <si>
    <t>MCHJ BOG'IZOG'ON</t>
  </si>
  <si>
    <t>MChJ NATUREX</t>
  </si>
  <si>
    <t>MChJ NAZEEF</t>
  </si>
  <si>
    <t>MCHJ OREBET</t>
  </si>
  <si>
    <t>MCHJ RUHSHONA MED FARM</t>
  </si>
  <si>
    <t>СП PRINTING  HOUSE</t>
  </si>
  <si>
    <t>306245118</t>
  </si>
  <si>
    <t>АО Узбекистон Шампани</t>
  </si>
  <si>
    <t>200547738</t>
  </si>
  <si>
    <t>"ALVIERO" MCHJ</t>
  </si>
  <si>
    <t>АО Нукус винзаводи</t>
  </si>
  <si>
    <t>200349571</t>
  </si>
  <si>
    <t>АО Каракалпак дари-дармак</t>
  </si>
  <si>
    <t>200349896</t>
  </si>
  <si>
    <t>Buxoro Dori-darmon MChJ</t>
  </si>
  <si>
    <t>200851700</t>
  </si>
  <si>
    <t>ЧМП Акташ</t>
  </si>
  <si>
    <t>200649104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</si>
  <si>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</si>
  <si>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</si>
  <si>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</si>
  <si>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</si>
  <si>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</si>
  <si>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</si>
  <si>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</si>
  <si>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</si>
  <si>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</si>
  <si>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</si>
  <si>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</si>
  <si>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</si>
  <si>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</si>
  <si>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</si>
  <si>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</si>
  <si>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</si>
  <si>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</si>
  <si>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</si>
  <si>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</si>
  <si>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</si>
  <si>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XK "MUQADDAM-SERVIS"</t>
  </si>
  <si>
    <t>204254292</t>
  </si>
  <si>
    <t>300251029</t>
  </si>
  <si>
    <t>АО Чирчик Трансформатор Заводи</t>
  </si>
  <si>
    <t>200941525</t>
  </si>
  <si>
    <t>СП Afsar Company LTD</t>
  </si>
  <si>
    <t>202645582</t>
  </si>
  <si>
    <t>ЧП BIOMED PHARMSANOAT</t>
  </si>
  <si>
    <t>304553915</t>
  </si>
  <si>
    <t>Самарканд Дори-Дармон ОАЖ</t>
  </si>
  <si>
    <t>200610747</t>
  </si>
  <si>
    <t>Сирдарё Дори Дармон МЧЖ</t>
  </si>
  <si>
    <t>200322259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</si>
  <si>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</si>
  <si>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</si>
  <si>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</si>
  <si>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</si>
  <si>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</si>
  <si>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</si>
  <si>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"QORA-QAMISH DORIXONALARI" masuliyati cheklangan jamiyati</t>
  </si>
  <si>
    <t>200655453</t>
  </si>
  <si>
    <t>ООО OREBET</t>
  </si>
  <si>
    <t>304972648</t>
  </si>
  <si>
    <t>"CREDO PRINT GROUP" mas`uliyati cheklangan jamiyati</t>
  </si>
  <si>
    <t>204695568</t>
  </si>
  <si>
    <t>KLIN - KOSMETIKA  ДП</t>
  </si>
  <si>
    <t>300644789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</si>
  <si>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</si>
  <si>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</si>
  <si>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</si>
  <si>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</si>
  <si>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</si>
  <si>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</si>
  <si>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</si>
  <si>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</si>
  <si>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</si>
  <si>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</si>
  <si>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</si>
  <si>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</si>
  <si>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</si>
  <si>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Питьевая вода для кулера в капсулах 18,9 л</t>
  </si>
  <si>
    <t>Миллий</t>
  </si>
  <si>
    <t>Соль озерная</t>
  </si>
  <si>
    <t>Кефир</t>
  </si>
  <si>
    <t>LIFT PROEKT MCHJ</t>
  </si>
  <si>
    <t>ООО ISGS BREND TORG</t>
  </si>
  <si>
    <t>ОТБОР</t>
  </si>
  <si>
    <t>Статус</t>
  </si>
  <si>
    <t>ООО GREEN ENERGY SOLUTION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</si>
  <si>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</si>
  <si>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</si>
  <si>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</si>
  <si>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</si>
  <si>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</si>
  <si>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</si>
  <si>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</si>
  <si>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</si>
  <si>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</si>
  <si>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</si>
  <si>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</si>
  <si>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</si>
  <si>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</si>
  <si>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</si>
  <si>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</si>
  <si>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</si>
  <si>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</si>
  <si>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</si>
  <si>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</si>
  <si>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</si>
  <si>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KONVIN АЖ</t>
  </si>
  <si>
    <t>200441238</t>
  </si>
  <si>
    <t>Итого развернутое</t>
  </si>
  <si>
    <t>MChJ QAMXAR</t>
  </si>
  <si>
    <t>Maxsus bojxona kompleksi "Янгиюль ВЭД"</t>
  </si>
  <si>
    <t xml:space="preserve">   Договор 27016 от 01.06.20 Таможенные услуги</t>
  </si>
  <si>
    <t>MCHJ LIFT PROEKT</t>
  </si>
  <si>
    <t>O`ZBEKISTON RESPUBLIKASI PREZIDENTI DEVONI HUZURIDAGI TIBBIYOT BOSH BOSHQARMASIN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</si>
  <si>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</si>
  <si>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</si>
  <si>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</si>
  <si>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</si>
  <si>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</si>
  <si>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OOO "NEW FORMAT TASHKENT"</t>
  </si>
  <si>
    <t>Антисептики и дезинфицирующие препараты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</si>
  <si>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</si>
  <si>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</si>
  <si>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</si>
  <si>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</si>
  <si>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</si>
  <si>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</si>
  <si>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 xml:space="preserve">Лицевая гигиеническая маска  (1уп х 10шт) </t>
  </si>
  <si>
    <t>GRAFIMEX ЧП</t>
  </si>
  <si>
    <t>Круг бумажный для химических контрольно-измерительных приборов</t>
  </si>
  <si>
    <t xml:space="preserve">ZOLOTOE RUNO ОБЩЕСТВО С ОГРАНИЧЕННОЙ ОТВЕТСТВЕННОСТЬЮ 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</si>
  <si>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</si>
  <si>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</si>
  <si>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</si>
  <si>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</si>
  <si>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</si>
  <si>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</si>
  <si>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</si>
  <si>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</si>
  <si>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</si>
  <si>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</si>
  <si>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</si>
  <si>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</si>
  <si>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</si>
  <si>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</si>
  <si>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</si>
  <si>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ООО "NDIKAS"</t>
  </si>
  <si>
    <t>10</t>
  </si>
  <si>
    <t>шт.</t>
  </si>
  <si>
    <t>76713.1.1</t>
  </si>
  <si>
    <t>ОБЩЕСТВО С ОГРАНИЧЕННОЙ ОТВЕТСТВЕННОСТЬЮ "NETVIBES"</t>
  </si>
  <si>
    <t>76263.1.1</t>
  </si>
  <si>
    <t>кг</t>
  </si>
  <si>
    <t>77119.1.1</t>
  </si>
  <si>
    <t>СЕМЕЙНОЕ ПРЕДПРИЯТИЕ "SILVER PROF INDUSTRIES"</t>
  </si>
  <si>
    <t>77273.1.1</t>
  </si>
  <si>
    <t>77094.1.1</t>
  </si>
  <si>
    <t>77096.1.1</t>
  </si>
  <si>
    <t>77090.1.1</t>
  </si>
  <si>
    <t>77088.1.1</t>
  </si>
  <si>
    <t>77085.1.1</t>
  </si>
  <si>
    <t>77561.1.1</t>
  </si>
  <si>
    <t>78574.1.1</t>
  </si>
  <si>
    <t>ООО "AGROTEHMINERAL TRADING"</t>
  </si>
  <si>
    <t>80825.1.1</t>
  </si>
  <si>
    <t>85757.1.1</t>
  </si>
  <si>
    <t>86129.1.1</t>
  </si>
  <si>
    <t>86960.1.1</t>
  </si>
  <si>
    <t>Oбщество с ограниченной ответственностью "BUXORO ULGURJI SAVDO MARKAZI"</t>
  </si>
  <si>
    <t>89704.1.1</t>
  </si>
  <si>
    <t>"LION BLINDS" MAS‘ULIYATI CHEKLANGAN JAMIYATI</t>
  </si>
  <si>
    <t>91781.1.1</t>
  </si>
  <si>
    <t>ООО "DM AGZAMOVS"</t>
  </si>
  <si>
    <t>91771.1.1</t>
  </si>
  <si>
    <t>91776.1.1</t>
  </si>
  <si>
    <t>91808.1.1</t>
  </si>
  <si>
    <t>PREMIUM POLIGRAF BIZNES</t>
  </si>
  <si>
    <t>91807.1.1</t>
  </si>
  <si>
    <t>91805.1.1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</si>
  <si>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</si>
  <si>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</si>
  <si>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</si>
  <si>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</si>
  <si>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</si>
  <si>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</si>
  <si>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</si>
  <si>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</si>
  <si>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101849.1.1</t>
  </si>
  <si>
    <t>30</t>
  </si>
  <si>
    <t>104500.1.1</t>
  </si>
  <si>
    <t>104509.1.1</t>
  </si>
  <si>
    <t>NAVOIY KIMYO INVEST МЧЖ</t>
  </si>
  <si>
    <t>106409.1.1</t>
  </si>
  <si>
    <t>108124.1.1</t>
  </si>
  <si>
    <t>"OSIYO SANOAT INVEST" MCHJ ПРОФАЙЛ</t>
  </si>
  <si>
    <t>108127.1.1</t>
  </si>
  <si>
    <t>108140.1.1</t>
  </si>
  <si>
    <t>108129.1.1</t>
  </si>
  <si>
    <t>114971.1.1</t>
  </si>
  <si>
    <t>ALFA ELECTRONICS Х К</t>
  </si>
  <si>
    <t>114990.1.1</t>
  </si>
  <si>
    <t>114981.1.1</t>
  </si>
  <si>
    <t>OOO GRAND TEXNO SYSTEM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</si>
  <si>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</si>
  <si>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</si>
  <si>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</si>
  <si>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</si>
  <si>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</si>
  <si>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</si>
  <si>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</si>
  <si>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</si>
  <si>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116348.1.1</t>
  </si>
  <si>
    <t>116549.1.1</t>
  </si>
  <si>
    <t>ООО "NEW TEX ALLIANCE"</t>
  </si>
  <si>
    <t>117976.1.1</t>
  </si>
  <si>
    <t>INSOF MCHJ</t>
  </si>
  <si>
    <t>119242.1.1</t>
  </si>
  <si>
    <t>127472.1.1</t>
  </si>
  <si>
    <t>ЧП "MAXIMUM BUSINESS GROUP"</t>
  </si>
  <si>
    <t>127483.1.1</t>
  </si>
  <si>
    <t>136204.1.1</t>
  </si>
  <si>
    <t>ООО My office stationery</t>
  </si>
  <si>
    <t>136257.1.1</t>
  </si>
  <si>
    <t>136263.1.1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</si>
  <si>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</si>
  <si>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</si>
  <si>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</si>
  <si>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</si>
  <si>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</si>
  <si>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</si>
  <si>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</si>
  <si>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</si>
  <si>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</si>
  <si>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</si>
  <si>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</si>
  <si>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</si>
  <si>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</si>
  <si>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</si>
  <si>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</si>
  <si>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</si>
  <si>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</si>
  <si>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</si>
  <si>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</si>
  <si>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</si>
  <si>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</si>
  <si>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</si>
  <si>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</si>
  <si>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</si>
  <si>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</si>
  <si>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</si>
  <si>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</si>
  <si>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</si>
  <si>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</si>
  <si>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</si>
  <si>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</si>
  <si>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</si>
  <si>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</si>
  <si>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</si>
  <si>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</si>
  <si>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</si>
  <si>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</si>
  <si>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</si>
  <si>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</si>
  <si>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</si>
  <si>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</si>
  <si>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</si>
  <si>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</si>
  <si>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</si>
  <si>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</si>
  <si>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</si>
  <si>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</si>
  <si>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</si>
  <si>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</si>
  <si>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</si>
  <si>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</si>
  <si>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</si>
  <si>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</si>
  <si>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</si>
  <si>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</si>
  <si>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</si>
  <si>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</si>
  <si>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</si>
  <si>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</si>
  <si>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</si>
  <si>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</si>
  <si>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</si>
  <si>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</si>
  <si>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</si>
  <si>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 xml:space="preserve"> №</t>
  </si>
  <si>
    <t>76729.1.1</t>
  </si>
  <si>
    <t>Отбор</t>
  </si>
  <si>
    <t>ЧП «FINANCE BROKER»</t>
  </si>
  <si>
    <t>Услуги за брокерское вознаграждение</t>
  </si>
  <si>
    <t>108909.1.1</t>
  </si>
  <si>
    <t>"VI-VA TRAVEL" MCHJ</t>
  </si>
  <si>
    <t>205203133</t>
  </si>
  <si>
    <t>Альфасепт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</si>
  <si>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</si>
  <si>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</si>
  <si>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Портландцемент ЦЕМ II/А-Г 32,5H (предназначен для тарир в бумаж меш 50 кг) АО "Ахангаранцемент"</t>
  </si>
  <si>
    <t>ООО MEGA UNIVERSAL  BUSINESS OIL</t>
  </si>
  <si>
    <t>306913117</t>
  </si>
  <si>
    <t>Песо</t>
  </si>
  <si>
    <t>Порт</t>
  </si>
  <si>
    <t>Щебе</t>
  </si>
  <si>
    <t>ООО UNIPLAST EXPORT</t>
  </si>
  <si>
    <t>305131284</t>
  </si>
  <si>
    <t>ООО MNTYB</t>
  </si>
  <si>
    <t>306919417</t>
  </si>
  <si>
    <t>"MAX PHARM SERVICE" mas`uliyati cheklangan jamiyati</t>
  </si>
  <si>
    <t>302990041</t>
  </si>
  <si>
    <t>ООО AGRO MERGEN</t>
  </si>
  <si>
    <t>307519074</t>
  </si>
  <si>
    <t>Спирт этиловый ректификованный пищевой Люкс (тип сделка Форвард) "Biokimyo" АЖ</t>
  </si>
  <si>
    <t>ООО AFSAR-IDEAL</t>
  </si>
  <si>
    <t>307830838</t>
  </si>
  <si>
    <t>"NIGINA-GOLD" xususiy korxonasi</t>
  </si>
  <si>
    <t>205268701</t>
  </si>
  <si>
    <t>"ABINA COSMETIK" Xususiy korxonasi</t>
  </si>
  <si>
    <t>301178251</t>
  </si>
  <si>
    <t>ООО "LEKINTERKAPS"</t>
  </si>
  <si>
    <t>301672224</t>
  </si>
  <si>
    <t>АО  Урганч  Шароб</t>
  </si>
  <si>
    <t>200408363</t>
  </si>
  <si>
    <t>MANAVIYAT NASHRIYOT  ДУК</t>
  </si>
  <si>
    <t>202204394</t>
  </si>
  <si>
    <t>"PAXTAKOR GOLD TEXTILE"  МЧЖ</t>
  </si>
  <si>
    <t>304472938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</si>
  <si>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</si>
  <si>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</si>
  <si>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</si>
  <si>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>Узбекистон почтаси Янгийул ПАБ</t>
  </si>
  <si>
    <t>AJ Urganch  Sharob</t>
  </si>
  <si>
    <t>MCHJ MNTYB</t>
  </si>
  <si>
    <t>MChJ VEGA SIRIUS TORG</t>
  </si>
  <si>
    <t>XK Nigina Gold</t>
  </si>
  <si>
    <t xml:space="preserve">   Государственные закупки по ЗРУ-684 (053)</t>
  </si>
  <si>
    <t>DUK"O'ZBEKISTON RESPUBLIKASI MARKAZIY BANKINING RESPUBLIKA INKASSATSIYA XIZMATI"</t>
  </si>
  <si>
    <t xml:space="preserve">   Договор 99/22-122юрс от 01.02.22 Услуги инкассации</t>
  </si>
  <si>
    <t>MChJ "ASR-XXI"</t>
  </si>
  <si>
    <t xml:space="preserve">   Договор 7-2022 от 04.03.22 Деклорирование товара</t>
  </si>
  <si>
    <t xml:space="preserve">   Oferta от 06.01.20 Публичная оферта</t>
  </si>
  <si>
    <t xml:space="preserve">   Договор 2021-11-01-ТО от 21.02.22 Услуги для расходомера</t>
  </si>
  <si>
    <t>MCHJ IDEAL SERVICE STAFF</t>
  </si>
  <si>
    <t xml:space="preserve">   Договор 40-123юрс от 01.02.22 Пожарная безопасность</t>
  </si>
  <si>
    <t>БК №788 MChJ FINANCE BROKER</t>
  </si>
  <si>
    <t xml:space="preserve">   Договор 14-46 от 14.01.22 брокерское вознаграждение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</si>
  <si>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</si>
  <si>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</si>
  <si>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</si>
  <si>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</si>
  <si>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</si>
  <si>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</si>
  <si>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</si>
  <si>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</si>
  <si>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Продукция и услуги сельского хозяйства и охоты</t>
  </si>
  <si>
    <t>Прямые закупки</t>
  </si>
  <si>
    <t>ГОСУДАРСТВЕННОЕ УНИТАРНОЕ ПРЕДПРИЯТИЕ "O’ZBEKISTON ILMIY-SINOV VA SIFAT NAZORATI MARKAZI "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</si>
  <si>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</si>
  <si>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</si>
  <si>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Машины и оборудование, не включенные в другие группировки</t>
  </si>
  <si>
    <t>№3155009</t>
  </si>
  <si>
    <t>Услуги телекоммуникационные</t>
  </si>
  <si>
    <t>"O`ZBEKTELEKOM " AKSIYADORLIK JAMIYATI</t>
  </si>
  <si>
    <t>Вещества химические и продукты химические</t>
  </si>
  <si>
    <t>"OLMALIQ KON-METALLURGIYA KOMBINATI" AKSIYADORLIK JAMIYATI</t>
  </si>
  <si>
    <t>Услуги профессиональные, научные и технические, прочие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</si>
  <si>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</si>
  <si>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</si>
  <si>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</si>
  <si>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</si>
  <si>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</si>
  <si>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</si>
  <si>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</si>
  <si>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</si>
  <si>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</si>
  <si>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Услуги по сбору, обработке и удалению отходов; услуги по утилизации отходов</t>
  </si>
  <si>
    <t>Кокс и нефтепродукты</t>
  </si>
  <si>
    <t>OOO Chirciq GTS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</si>
  <si>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</si>
  <si>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</si>
  <si>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</si>
  <si>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</si>
  <si>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</si>
  <si>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</si>
  <si>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</si>
  <si>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</si>
  <si>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</si>
  <si>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</si>
  <si>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</si>
  <si>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</si>
  <si>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</si>
  <si>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</si>
  <si>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</si>
  <si>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</si>
  <si>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</si>
  <si>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</si>
  <si>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</si>
  <si>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</si>
  <si>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</si>
  <si>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</si>
  <si>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</si>
  <si>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</si>
  <si>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</si>
  <si>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</si>
  <si>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</si>
  <si>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</si>
  <si>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</si>
  <si>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</si>
  <si>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</si>
  <si>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</si>
  <si>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</si>
  <si>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</si>
  <si>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Фермент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</si>
  <si>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</si>
  <si>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</si>
  <si>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</si>
  <si>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</si>
  <si>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</si>
  <si>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</si>
  <si>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</si>
  <si>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</si>
  <si>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</si>
  <si>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</si>
  <si>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</si>
  <si>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</si>
  <si>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</si>
  <si>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</si>
  <si>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</si>
  <si>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</si>
  <si>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</si>
  <si>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</si>
  <si>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</si>
  <si>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</si>
  <si>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</si>
  <si>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</si>
  <si>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</si>
  <si>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</si>
  <si>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</si>
  <si>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</si>
  <si>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</si>
  <si>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Нить шпагат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</si>
  <si>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</si>
  <si>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</si>
  <si>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</si>
  <si>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</si>
  <si>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</si>
  <si>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</si>
  <si>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</si>
  <si>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</si>
  <si>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</si>
  <si>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</si>
  <si>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</si>
  <si>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</si>
  <si>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</si>
  <si>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</si>
  <si>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</si>
  <si>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</si>
  <si>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</si>
  <si>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</si>
  <si>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</si>
  <si>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</si>
  <si>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</si>
  <si>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</si>
  <si>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</si>
  <si>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</si>
  <si>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</si>
  <si>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</si>
  <si>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</si>
  <si>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</si>
  <si>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</si>
  <si>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</si>
  <si>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</si>
  <si>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</si>
  <si>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</si>
  <si>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</si>
  <si>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</si>
  <si>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</si>
  <si>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</si>
  <si>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</si>
  <si>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</si>
  <si>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</si>
  <si>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</si>
  <si>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</si>
  <si>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</si>
  <si>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</si>
  <si>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</si>
  <si>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</si>
  <si>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</si>
  <si>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</si>
  <si>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</si>
  <si>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</si>
  <si>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</si>
  <si>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</si>
  <si>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</si>
  <si>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</si>
  <si>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</si>
  <si>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</si>
  <si>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</si>
  <si>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</si>
  <si>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</si>
  <si>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</si>
  <si>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</si>
  <si>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</si>
  <si>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</si>
  <si>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</si>
  <si>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</si>
  <si>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87431.1.1</t>
  </si>
  <si>
    <t>ЧП "ZAYNABEGIM TREND"</t>
  </si>
  <si>
    <t>88334.1.1</t>
  </si>
  <si>
    <t>88333.1.1</t>
  </si>
  <si>
    <t>88335.1.1</t>
  </si>
  <si>
    <t>114985.1.1</t>
  </si>
  <si>
    <t>136200.1.1</t>
  </si>
  <si>
    <t>NODIR NEW LINE MCHJ</t>
  </si>
  <si>
    <t>138819.1.1</t>
  </si>
  <si>
    <t>ООО PSS GOOD TRADE</t>
  </si>
  <si>
    <t>АКЦИОНЕРНОЕ ОБЩЕСТВО "O`ZAGROSUG`URTA"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</si>
  <si>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</si>
  <si>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</si>
  <si>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</si>
  <si>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</si>
  <si>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"STM COLOR" M.Ch.J.</t>
  </si>
  <si>
    <t>301474715</t>
  </si>
  <si>
    <t>Эмаль ПФ 115 ООО STM Color</t>
  </si>
  <si>
    <t>301723412</t>
  </si>
  <si>
    <t>Каустическая сода чешуйчатая 98% ООО "ASR KIMYO INVEST"</t>
  </si>
  <si>
    <t>эмал</t>
  </si>
  <si>
    <t>каус</t>
  </si>
  <si>
    <t>SHOXRUD  OAJ</t>
  </si>
  <si>
    <t>200851914</t>
  </si>
  <si>
    <t>UZKABEL AJ QK</t>
  </si>
  <si>
    <t>200542182</t>
  </si>
  <si>
    <t>FARM FORMAT MCHJ</t>
  </si>
  <si>
    <t>305006446</t>
  </si>
  <si>
    <t>DENDROBIUM COSMETICS МЧЖ</t>
  </si>
  <si>
    <t>303847952</t>
  </si>
  <si>
    <t>НПО Картография</t>
  </si>
  <si>
    <t>200523364</t>
  </si>
  <si>
    <t>ООО DIL GIYO BARAKA</t>
  </si>
  <si>
    <t>307518994</t>
  </si>
  <si>
    <t>"MERRYMED FARM" MChJ</t>
  </si>
  <si>
    <t>207057504</t>
  </si>
  <si>
    <t xml:space="preserve">ООО RADIKS  </t>
  </si>
  <si>
    <t>203714417</t>
  </si>
  <si>
    <t>"ODIL PARER" masuliyati cheklangan jamiyati</t>
  </si>
  <si>
    <t>302686363</t>
  </si>
  <si>
    <t>СП ООО SREDAZPODSHIPNIK</t>
  </si>
  <si>
    <t>Подшипник 180313</t>
  </si>
  <si>
    <t>Услуги по оценке системы корпоративного управления</t>
  </si>
  <si>
    <t>QIMMATLI QOGOZ.MARKAZ. DEPOZIT</t>
  </si>
  <si>
    <t>Респиратор</t>
  </si>
  <si>
    <t>ООО PETROL AUTO AND INDUSTRIAL</t>
  </si>
  <si>
    <t>Услуги предоставляемые консультантами по корпоративному управлению</t>
  </si>
  <si>
    <t>MChJ DENDROBIUM COSMETICS</t>
  </si>
  <si>
    <t>MChJ MERRYMED FARM</t>
  </si>
  <si>
    <t>MChJ RADIKS</t>
  </si>
  <si>
    <t>AJ "O`ZAGROSUG`URTA"</t>
  </si>
  <si>
    <t>MChJ BIZNES-DAILY MEDIA noshirlik uyi</t>
  </si>
  <si>
    <t xml:space="preserve">   Договор 1881/Э-135юрс от 21.02.12г.и доп.согл.№1881-2/ИК от 12.09.19г. Услуги депозитария</t>
  </si>
  <si>
    <t xml:space="preserve">   Договор 114454.1.1 от 14.02.22 Аудиторские услуги</t>
  </si>
  <si>
    <t>"UNICOSMETIC" MChJ</t>
  </si>
  <si>
    <t>ИП АО "NEXT GENERATION PRODUCT"</t>
  </si>
  <si>
    <t>305484748</t>
  </si>
  <si>
    <t>ZAMIN VINO MCHJ</t>
  </si>
  <si>
    <t>304861595</t>
  </si>
  <si>
    <t>ООО NOVACRAFT</t>
  </si>
  <si>
    <t>306873911</t>
  </si>
  <si>
    <t>TERMOTECH XPS MCHJ</t>
  </si>
  <si>
    <t>309498480</t>
  </si>
  <si>
    <t>ООО SHAMSUDDINXON BOBOXONOV NMIU</t>
  </si>
  <si>
    <t>306834413</t>
  </si>
  <si>
    <t>"LAFZ" MChJ</t>
  </si>
  <si>
    <t>300069238</t>
  </si>
  <si>
    <t>"SADIBEK ATAKENT" Фермер хужалиги</t>
  </si>
  <si>
    <t>206300448</t>
  </si>
  <si>
    <t>"AKFA EXTRUSIONS" MCHJ QK</t>
  </si>
  <si>
    <t>206211534</t>
  </si>
  <si>
    <t>INNOVATSION TEXNOLOGIYA PRINT</t>
  </si>
  <si>
    <t>305471907</t>
  </si>
  <si>
    <t>Разбавитель NS OOO STM COLOR</t>
  </si>
  <si>
    <t>Теплоизоляционный материал стекловата Рулон с фольгой 15м2(12=12500*1200*50)  СП ООО ECOCLIMAT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</si>
  <si>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</si>
  <si>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</si>
  <si>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</si>
  <si>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</si>
  <si>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</si>
  <si>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Двуокись углерода твёрдая (сухой лёд), АО "Максам Чирчик"</t>
  </si>
  <si>
    <t>Грунтовка на акриловой основе "STM COLOR" ООО</t>
  </si>
  <si>
    <t>Двуо</t>
  </si>
  <si>
    <t>грун</t>
  </si>
  <si>
    <t>суха</t>
  </si>
  <si>
    <t>водо</t>
  </si>
  <si>
    <t>тепл</t>
  </si>
  <si>
    <t>разб</t>
  </si>
  <si>
    <t>SOF IN PREMIUM MILK</t>
  </si>
  <si>
    <t>"PEGMA" masuliyati cheklangan jamiyati</t>
  </si>
  <si>
    <t>260 000,00</t>
  </si>
  <si>
    <t>40 000,00</t>
  </si>
  <si>
    <t>600 000,00</t>
  </si>
  <si>
    <t>2 070 000,00</t>
  </si>
  <si>
    <t>180 000,00</t>
  </si>
  <si>
    <t>50 000,00</t>
  </si>
  <si>
    <t>3 600 000,00</t>
  </si>
  <si>
    <t>"AGROTEHMINERAL TRADING" MAS'ULIYATI CHEKLANGAN JAMIYAT</t>
  </si>
  <si>
    <t>№6</t>
  </si>
  <si>
    <t>1 300 000,00</t>
  </si>
  <si>
    <t>10 190 000,00</t>
  </si>
  <si>
    <t>39 930 000,00</t>
  </si>
  <si>
    <t>660 000,00</t>
  </si>
  <si>
    <t>75 000,00</t>
  </si>
  <si>
    <t>300 000,00</t>
  </si>
  <si>
    <t>1 170 000,00</t>
  </si>
  <si>
    <t>550 000,00</t>
  </si>
  <si>
    <t>810 000,00</t>
  </si>
  <si>
    <t>7 800 000,00</t>
  </si>
  <si>
    <t>1 160 000,00</t>
  </si>
  <si>
    <t>2 450 000,00</t>
  </si>
  <si>
    <t> "CONTROL INTELIGENTE WORLD" mas'uliyati cheklangan jamiyati</t>
  </si>
  <si>
    <t>4 360 000,00</t>
  </si>
  <si>
    <t>16 182 554,36</t>
  </si>
  <si>
    <t>9 000 000,00</t>
  </si>
  <si>
    <t>2 000 000,00</t>
  </si>
  <si>
    <t>1 380 000,00</t>
  </si>
  <si>
    <t>28 200 000,00</t>
  </si>
  <si>
    <t>2 100 000,00</t>
  </si>
  <si>
    <t>1 400 000,00</t>
  </si>
  <si>
    <t>1 200 000,00</t>
  </si>
  <si>
    <t>21 000 000,00</t>
  </si>
  <si>
    <t>2 527 901,25</t>
  </si>
  <si>
    <t>560 000,00</t>
  </si>
  <si>
    <t>520 000,00</t>
  </si>
  <si>
    <t>4 000 000,00</t>
  </si>
  <si>
    <t>12 000 000,00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</si>
  <si>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</si>
  <si>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</si>
  <si>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</si>
  <si>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</si>
  <si>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</si>
  <si>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7 600 000,00</t>
  </si>
  <si>
    <t>2 986 520,00</t>
  </si>
  <si>
    <t>2 865 220,00</t>
  </si>
  <si>
    <t>26 900 000,00</t>
  </si>
  <si>
    <t>26 800 000,00</t>
  </si>
  <si>
    <t>26 990 000,00</t>
  </si>
  <si>
    <t>3 105 000,00</t>
  </si>
  <si>
    <t>35 052 000,00</t>
  </si>
  <si>
    <t>36 000 000,00</t>
  </si>
  <si>
    <t>1 673 388,00</t>
  </si>
  <si>
    <t>1 042 176,00</t>
  </si>
  <si>
    <t>552 000,00</t>
  </si>
  <si>
    <t>875 000,00</t>
  </si>
  <si>
    <t>455 000,00</t>
  </si>
  <si>
    <t>940 000,00</t>
  </si>
  <si>
    <t>240 000,00</t>
  </si>
  <si>
    <t>160 000,00</t>
  </si>
  <si>
    <t>150 000,00</t>
  </si>
  <si>
    <t>114 000,00</t>
  </si>
  <si>
    <t>576 000,00</t>
  </si>
  <si>
    <t>105 000,00</t>
  </si>
  <si>
    <t>39 000,00</t>
  </si>
  <si>
    <t>473 000,00</t>
  </si>
  <si>
    <t>360 000,00</t>
  </si>
  <si>
    <t>162 000,00</t>
  </si>
  <si>
    <t>138 000,00</t>
  </si>
  <si>
    <t>10 965 500,00</t>
  </si>
  <si>
    <t>248 000,00</t>
  </si>
  <si>
    <t>227 500,00</t>
  </si>
  <si>
    <t>60 000,00</t>
  </si>
  <si>
    <t>195 000,00</t>
  </si>
  <si>
    <t>76 500,00</t>
  </si>
  <si>
    <t>2 040 000,00</t>
  </si>
  <si>
    <t>490 000,00</t>
  </si>
  <si>
    <t>1 282 500,00</t>
  </si>
  <si>
    <t>330 000,00</t>
  </si>
  <si>
    <t>372 000,00</t>
  </si>
  <si>
    <t>630 000,00</t>
  </si>
  <si>
    <t>988 000,00</t>
  </si>
  <si>
    <t>329 000,00</t>
  </si>
  <si>
    <t>208 000,00</t>
  </si>
  <si>
    <t>187 500,00</t>
  </si>
  <si>
    <t>266 000,00</t>
  </si>
  <si>
    <t>840 000,00</t>
  </si>
  <si>
    <t>1 904 000,00</t>
  </si>
  <si>
    <t>765 000,00</t>
  </si>
  <si>
    <t>2 250 000,00</t>
  </si>
  <si>
    <t>1 000 000,00</t>
  </si>
  <si>
    <t>1 050 000,00</t>
  </si>
  <si>
    <t>500 000,00</t>
  </si>
  <si>
    <t>350 000,00</t>
  </si>
  <si>
    <t>2 400 000,00</t>
  </si>
  <si>
    <t>2 200 000,00</t>
  </si>
  <si>
    <t>445 050,00</t>
  </si>
  <si>
    <t>222 525,00</t>
  </si>
  <si>
    <t>6 875 000,00</t>
  </si>
  <si>
    <t>1 500 000,00</t>
  </si>
  <si>
    <t>11 200 000,00</t>
  </si>
  <si>
    <t>795 000,00</t>
  </si>
  <si>
    <t>130 952 380,00</t>
  </si>
  <si>
    <t>214 285 715,00</t>
  </si>
  <si>
    <t>45 000,00</t>
  </si>
  <si>
    <t>52 000,00</t>
  </si>
  <si>
    <t>47 500,00</t>
  </si>
  <si>
    <t>270 000,00</t>
  </si>
  <si>
    <t>400 000,00</t>
  </si>
  <si>
    <t>140 000,00</t>
  </si>
  <si>
    <t>95 000,00</t>
  </si>
  <si>
    <t>1 600 000,00</t>
  </si>
  <si>
    <t>4 500 000,00</t>
  </si>
  <si>
    <t>2 877 000,00</t>
  </si>
  <si>
    <t>5 000 000,00</t>
  </si>
  <si>
    <t>10 000 000,00</t>
  </si>
  <si>
    <t>14 000 000,00</t>
  </si>
  <si>
    <t>3 725 000,00</t>
  </si>
  <si>
    <t>21 847 700,00</t>
  </si>
  <si>
    <t>6 000 000,00</t>
  </si>
  <si>
    <t>1 900 000,00</t>
  </si>
  <si>
    <t>8 763 000,00</t>
  </si>
  <si>
    <t>7 000 000,00</t>
  </si>
  <si>
    <t>250 000,00</t>
  </si>
  <si>
    <t>420 000,00</t>
  </si>
  <si>
    <t>175 000,00</t>
  </si>
  <si>
    <t>780 000,00</t>
  </si>
  <si>
    <t>61 500,00</t>
  </si>
  <si>
    <t>472 500,00</t>
  </si>
  <si>
    <t>6 750 000,00</t>
  </si>
  <si>
    <t>230 000,00</t>
  </si>
  <si>
    <t>825 000,00</t>
  </si>
  <si>
    <t>5 750 000,00</t>
  </si>
  <si>
    <t>4 700 000,00</t>
  </si>
  <si>
    <t>100 000,00</t>
  </si>
  <si>
    <t>70 000,00</t>
  </si>
  <si>
    <t>120 000,00</t>
  </si>
  <si>
    <t>23 575 000,00</t>
  </si>
  <si>
    <t>10 500 000,00</t>
  </si>
  <si>
    <t>569 940,00</t>
  </si>
  <si>
    <t>1 904 400,00</t>
  </si>
  <si>
    <t>301 300,00</t>
  </si>
  <si>
    <t>198 260,00</t>
  </si>
  <si>
    <t>529 000,00</t>
  </si>
  <si>
    <t>103 730 000,00</t>
  </si>
  <si>
    <t>16 151 190,00</t>
  </si>
  <si>
    <t>3 572 920,00</t>
  </si>
  <si>
    <t>2 921 000,00</t>
  </si>
  <si>
    <t>495 075,00</t>
  </si>
  <si>
    <t>1 000 500,00</t>
  </si>
  <si>
    <t>374 900,00</t>
  </si>
  <si>
    <t>346 955,00</t>
  </si>
  <si>
    <t>750 375,00</t>
  </si>
  <si>
    <t>451 950,00</t>
  </si>
  <si>
    <t>211 600,00</t>
  </si>
  <si>
    <t>11 475 000,00</t>
  </si>
  <si>
    <t>2 550 654,00</t>
  </si>
  <si>
    <t>3 372 996,00</t>
  </si>
  <si>
    <t>3 000 000,00</t>
  </si>
  <si>
    <t>2 311 155,00</t>
  </si>
  <si>
    <t>78 568,00</t>
  </si>
  <si>
    <t>75 348,00</t>
  </si>
  <si>
    <t>150 880,00</t>
  </si>
  <si>
    <t>117 576,00</t>
  </si>
  <si>
    <t>247 296,00</t>
  </si>
  <si>
    <t>2 375 000,00</t>
  </si>
  <si>
    <t>1 393 800,00</t>
  </si>
  <si>
    <t>752 192,00</t>
  </si>
  <si>
    <t>1 877 002,40</t>
  </si>
  <si>
    <t>2 082 567,20</t>
  </si>
  <si>
    <t>3 795 000,00</t>
  </si>
  <si>
    <t>2 600 000,00</t>
  </si>
  <si>
    <t>958 078,80</t>
  </si>
  <si>
    <t>939 821,40</t>
  </si>
  <si>
    <t>2 932 500,00</t>
  </si>
  <si>
    <t>3 015 000,00</t>
  </si>
  <si>
    <t>375 000,00</t>
  </si>
  <si>
    <t>2 428 500,00</t>
  </si>
  <si>
    <t>2 316 000,00</t>
  </si>
  <si>
    <t>465 000,00</t>
  </si>
  <si>
    <t>4 800 000,00</t>
  </si>
  <si>
    <t>340 000,00</t>
  </si>
  <si>
    <t>2 824 250,00</t>
  </si>
  <si>
    <t>342751.1.1</t>
  </si>
  <si>
    <t>4 200 000,00</t>
  </si>
  <si>
    <t>ULTIMATE MEGA TREYD MCHJ</t>
  </si>
  <si>
    <t>342700.1.1</t>
  </si>
  <si>
    <t>342706.1.1</t>
  </si>
  <si>
    <t>342711.1.1</t>
  </si>
  <si>
    <t>342715.1.1</t>
  </si>
  <si>
    <t>66 000,00</t>
  </si>
  <si>
    <t>342721.1.1</t>
  </si>
  <si>
    <t>342729.1.1</t>
  </si>
  <si>
    <t>700 000,00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</si>
  <si>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</si>
  <si>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</si>
  <si>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</si>
  <si>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</si>
  <si>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</si>
  <si>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</si>
  <si>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</si>
  <si>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342760.1.1</t>
  </si>
  <si>
    <t>343768.1.1</t>
  </si>
  <si>
    <t>480 000,00</t>
  </si>
  <si>
    <t>Neftegaz Universal Servis Plyus</t>
  </si>
  <si>
    <t>349299.1.1</t>
  </si>
  <si>
    <t>20 000 000,00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</si>
  <si>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</si>
  <si>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</si>
  <si>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</si>
  <si>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</si>
  <si>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</si>
  <si>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</si>
  <si>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360452.1.1</t>
  </si>
  <si>
    <t>360456.1.1</t>
  </si>
  <si>
    <t>369480.1.1</t>
  </si>
  <si>
    <t>371213.1.1</t>
  </si>
  <si>
    <t>70 725 000,00</t>
  </si>
  <si>
    <t>373993.1.1</t>
  </si>
  <si>
    <t>2 550 000,00</t>
  </si>
  <si>
    <t>373995.1.1</t>
  </si>
  <si>
    <t>THE HUMAN CAPITAL MCHJ</t>
  </si>
  <si>
    <t>380180.1.1</t>
  </si>
  <si>
    <t>398976.1.1</t>
  </si>
  <si>
    <t>4 110 000,00</t>
  </si>
  <si>
    <t>398983.1.1</t>
  </si>
  <si>
    <t>16 170 000,00</t>
  </si>
  <si>
    <t>405326.1.1</t>
  </si>
  <si>
    <t>10 915 800,00</t>
  </si>
  <si>
    <t>405332.1.1</t>
  </si>
  <si>
    <t>8 114 400,00</t>
  </si>
  <si>
    <t>405335.1.1</t>
  </si>
  <si>
    <t>2 530 000,00</t>
  </si>
  <si>
    <t>410970.1.1</t>
  </si>
  <si>
    <t>19 400 000,00</t>
  </si>
  <si>
    <t>410931.1.1</t>
  </si>
  <si>
    <t>45 500 000,00</t>
  </si>
  <si>
    <t>419673.1.1</t>
  </si>
  <si>
    <t>437 500,00</t>
  </si>
  <si>
    <t>MCHJ VIZUAL GAMMA</t>
  </si>
  <si>
    <t>423703.1.1</t>
  </si>
  <si>
    <t>3 150 000,00</t>
  </si>
  <si>
    <t>431643.1.1</t>
  </si>
  <si>
    <t>431644.1.1</t>
  </si>
  <si>
    <t>900 000,00</t>
  </si>
  <si>
    <t>431648.1.1</t>
  </si>
  <si>
    <t>431649.1.1</t>
  </si>
  <si>
    <t>750 000,00</t>
  </si>
  <si>
    <t>431656.1.1</t>
  </si>
  <si>
    <t>MCHJ EXCHANGE 777</t>
  </si>
  <si>
    <t>431762.1.1</t>
  </si>
  <si>
    <t>RAA GOLDEN PAGE MCHJ</t>
  </si>
  <si>
    <t>433677.1.1</t>
  </si>
  <si>
    <t>200 000,00</t>
  </si>
  <si>
    <t>433678.1.1</t>
  </si>
  <si>
    <t>433679.1.1</t>
  </si>
  <si>
    <t>431752.1.1</t>
  </si>
  <si>
    <t>3 750 000,00</t>
  </si>
  <si>
    <t>431673.1.1</t>
  </si>
  <si>
    <t>431652.1.1</t>
  </si>
  <si>
    <t>125 000,00</t>
  </si>
  <si>
    <t>430941.1.1</t>
  </si>
  <si>
    <t>55 200 000,00</t>
  </si>
  <si>
    <t>ООО ELEKTRONASBOBBUTLASH</t>
  </si>
  <si>
    <t>453348.1.1</t>
  </si>
  <si>
    <t>1 100 000,00</t>
  </si>
  <si>
    <t>ЯККА ТАРТИБДАГИ ТАДБИРКОР MASHARIPOV ERGASH FARXOD O‘G‘LI</t>
  </si>
  <si>
    <t>453352.1.1</t>
  </si>
  <si>
    <t>ООО GRAND NEXT</t>
  </si>
  <si>
    <t>453350.1.1</t>
  </si>
  <si>
    <t>2 885 000,00</t>
  </si>
  <si>
    <t>449891.1.1</t>
  </si>
  <si>
    <t>449893.1.1</t>
  </si>
  <si>
    <t>281 235,00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</si>
  <si>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</si>
  <si>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</si>
  <si>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</si>
  <si>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</si>
  <si>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</si>
  <si>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</si>
  <si>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</si>
  <si>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</si>
  <si>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</si>
  <si>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</si>
  <si>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</si>
  <si>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</si>
  <si>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</si>
  <si>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</si>
  <si>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</si>
  <si>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</si>
  <si>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</si>
  <si>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</si>
  <si>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</si>
  <si>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</si>
  <si>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</si>
  <si>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</si>
  <si>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449920.1.1</t>
  </si>
  <si>
    <t>78 124,50</t>
  </si>
  <si>
    <t>449924.1.1</t>
  </si>
  <si>
    <t>4 528 948,24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</si>
  <si>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</si>
  <si>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</si>
  <si>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</si>
  <si>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</si>
  <si>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</si>
  <si>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</si>
  <si>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</si>
  <si>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</si>
  <si>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</si>
  <si>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</si>
  <si>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449932.1.1</t>
  </si>
  <si>
    <t>2 499 999,00</t>
  </si>
  <si>
    <t>453354.1.1</t>
  </si>
  <si>
    <t>459924.1.1</t>
  </si>
  <si>
    <t>INJENERING SMA MCHJ</t>
  </si>
  <si>
    <t>459003.1.1</t>
  </si>
  <si>
    <t>3 500 000,00</t>
  </si>
  <si>
    <t>458991.1.1</t>
  </si>
  <si>
    <t>468338.1.1</t>
  </si>
  <si>
    <t>468348.1.1</t>
  </si>
  <si>
    <t>105 000 000,00</t>
  </si>
  <si>
    <t>469370.1.1</t>
  </si>
  <si>
    <t>50 600 000,00</t>
  </si>
  <si>
    <t>470281.1.1</t>
  </si>
  <si>
    <t>24 000 000,00</t>
  </si>
  <si>
    <t>475763.1.1</t>
  </si>
  <si>
    <t>477303.1.1</t>
  </si>
  <si>
    <t>ЯККА ТАРТИБДАГИ ТАДБИРКОР RAXIMBAYEV ULUG‘BEK ALISHER O‘G‘LI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</si>
  <si>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</si>
  <si>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</si>
  <si>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</si>
  <si>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</si>
  <si>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</si>
  <si>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</si>
  <si>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</si>
  <si>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</si>
  <si>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</si>
  <si>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</si>
  <si>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</si>
  <si>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</si>
  <si>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</si>
  <si>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</si>
  <si>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480185.1.1</t>
  </si>
  <si>
    <t>162 499,00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</si>
  <si>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</si>
  <si>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</si>
  <si>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</si>
  <si>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</si>
  <si>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</si>
  <si>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</si>
  <si>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</si>
  <si>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</si>
  <si>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</si>
  <si>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</si>
  <si>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</si>
  <si>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</si>
  <si>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</si>
  <si>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</si>
  <si>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</si>
  <si>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</si>
  <si>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</si>
  <si>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</si>
  <si>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</si>
  <si>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</si>
  <si>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</si>
  <si>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</si>
  <si>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</si>
  <si>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</si>
  <si>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</si>
  <si>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</si>
  <si>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</si>
  <si>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</si>
  <si>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</si>
  <si>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</si>
  <si>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</si>
  <si>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</si>
  <si>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</si>
  <si>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</si>
  <si>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</si>
  <si>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</si>
  <si>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</si>
  <si>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</si>
  <si>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</si>
  <si>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</si>
  <si>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</si>
  <si>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</si>
  <si>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</si>
  <si>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</si>
  <si>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</si>
  <si>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</si>
  <si>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485674.1.1</t>
  </si>
  <si>
    <t>249 999,96</t>
  </si>
  <si>
    <t>485678.1.1</t>
  </si>
  <si>
    <t>574 999,00</t>
  </si>
  <si>
    <t>498900.1.1</t>
  </si>
  <si>
    <t>2 754 800,00</t>
  </si>
  <si>
    <t>498906.1.1</t>
  </si>
  <si>
    <t>1 358 900,00</t>
  </si>
  <si>
    <t>498909.1.1</t>
  </si>
  <si>
    <t>498912.1.1</t>
  </si>
  <si>
    <t>1 387 500,00</t>
  </si>
  <si>
    <t>498917.1.1</t>
  </si>
  <si>
    <t>1 386 000,00</t>
  </si>
  <si>
    <t>499416.1.1</t>
  </si>
  <si>
    <t>5 120 000,00</t>
  </si>
  <si>
    <t>BIZNES SENTOR GOLD MCHJ</t>
  </si>
  <si>
    <t>499420.1.1</t>
  </si>
  <si>
    <t>7 290 000,00</t>
  </si>
  <si>
    <t>DREAM MEBEL ANDIJAN MChJ</t>
  </si>
  <si>
    <t>499406.1.1</t>
  </si>
  <si>
    <t>10 120 000,00</t>
  </si>
  <si>
    <t>INDUSTRY DISTRIBUTOR MCHJ</t>
  </si>
  <si>
    <t>499422.1.1</t>
  </si>
  <si>
    <t>1 032 000,00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</si>
  <si>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</si>
  <si>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</si>
  <si>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</si>
  <si>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</si>
  <si>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</si>
  <si>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</si>
  <si>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</si>
  <si>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</si>
  <si>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</si>
  <si>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</si>
  <si>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</si>
  <si>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 xml:space="preserve">   Договор 20-T от 10.06.22 Тех. обслуга пож. тушения, пож.сигнализа</t>
  </si>
  <si>
    <t>MChJ PEGMA</t>
  </si>
  <si>
    <t xml:space="preserve">   Договор 1998 от 17.09.22 Охрана объекта</t>
  </si>
  <si>
    <t xml:space="preserve">   Договор 491-юрс от 12.08.19 Услуги банка (корп.карточка)</t>
  </si>
  <si>
    <t>MChJ AKFA EXTRUSIONS</t>
  </si>
  <si>
    <t>MChJ NOVACRAFT</t>
  </si>
  <si>
    <t>Кафельный клей мешок 20 кг  ООО "STMCOLOR"</t>
  </si>
  <si>
    <t>"DONIYOR-METALL INVEST" Хусусий корхонаси</t>
  </si>
  <si>
    <t>301917810</t>
  </si>
  <si>
    <t>Лист гладкий из оцинкованной стали тол. 0,35мм.  ХК DONIYOR METALL INVEST</t>
  </si>
  <si>
    <t>лист</t>
  </si>
  <si>
    <t>кафе</t>
  </si>
  <si>
    <t>Спирт этиловый ректификованный пищевой Альфа 96.3 % «тип сделка Форвард»   АО BIOKIMYO</t>
  </si>
  <si>
    <t>"FILATOFF 1868" MCHJ</t>
  </si>
  <si>
    <t>301772320</t>
  </si>
  <si>
    <t>АKADEMIK S.YU.YUNUSOV NOMIDAGI OSIMLIK MODDALARI KIMYOSI INSTITUTI</t>
  </si>
  <si>
    <t>200540541</t>
  </si>
  <si>
    <t>"BOX-TASHKENT" masuliyati cheklangan jamiyati</t>
  </si>
  <si>
    <t>302579954</t>
  </si>
  <si>
    <t>ЧП TERMO PACK</t>
  </si>
  <si>
    <t>305018304</t>
  </si>
  <si>
    <t>"NEW BEST STYLE" MChJ</t>
  </si>
  <si>
    <t>304828516</t>
  </si>
  <si>
    <t>ООО SMART PLAST</t>
  </si>
  <si>
    <t>302834280</t>
  </si>
  <si>
    <t>HERBA FITO PHARM MCHJ</t>
  </si>
  <si>
    <t>308979373</t>
  </si>
  <si>
    <t>"IZO LYUKS" mas`uliyati cheklangan jamiyati</t>
  </si>
  <si>
    <t>302629400</t>
  </si>
  <si>
    <t>203-TAJ.YO L MASHINA STANSIYAS</t>
  </si>
  <si>
    <t>200846144</t>
  </si>
  <si>
    <t>OG'ALAR INVEST-BARAKA MCHJ</t>
  </si>
  <si>
    <t>306563854</t>
  </si>
  <si>
    <t>ORZUHOPE GROUP MCHJ</t>
  </si>
  <si>
    <t>309910055</t>
  </si>
  <si>
    <t>NURIDDIN FAYZ OMAD BARAKA MCHJ</t>
  </si>
  <si>
    <t>306706405</t>
  </si>
  <si>
    <t>308366495</t>
  </si>
  <si>
    <t>305350961</t>
  </si>
  <si>
    <t>305786617</t>
  </si>
  <si>
    <t>ОБЩЕСТВО  С  ОГРАНИЧЕННОЙ  ОТВЕТСТВЕННОСТЬЮ "LIDER KONSALT SERVIS"</t>
  </si>
  <si>
    <t>205833308</t>
  </si>
  <si>
    <t>303919141</t>
  </si>
  <si>
    <t>"BIRJA TRADE" mas‘uliyati cheklangan jamiyati</t>
  </si>
  <si>
    <t>307339133</t>
  </si>
  <si>
    <t>WELLMAN MCHJ</t>
  </si>
  <si>
    <t>305023465</t>
  </si>
  <si>
    <t>№пп</t>
  </si>
  <si>
    <t>Страна исполнителя</t>
  </si>
  <si>
    <t>Сумма договора долл США</t>
  </si>
  <si>
    <t>УЗБЕКИСТАН</t>
  </si>
  <si>
    <t>Опубликован</t>
  </si>
  <si>
    <t>КАЗАХСТАН</t>
  </si>
  <si>
    <t>ИП ЖАНБЫРБАЙ Е.Ш.</t>
  </si>
  <si>
    <t>Подписанные договоры. С предметами.</t>
  </si>
  <si>
    <t>В период от 01,01,2022 до 31,12,2022</t>
  </si>
  <si>
    <t>№№</t>
  </si>
  <si>
    <t>Ед, изм,</t>
  </si>
  <si>
    <t>Начальная цена 
за ед, (UZS)</t>
  </si>
  <si>
    <t>Договорная цена 
за ед, (UZS)</t>
  </si>
  <si>
    <t>Xylathin xylanase (гемицеллюлоза)</t>
  </si>
  <si>
    <t>250</t>
  </si>
  <si>
    <t>255023</t>
  </si>
  <si>
    <t>249922.54</t>
  </si>
  <si>
    <t>50</t>
  </si>
  <si>
    <t>1872340.6</t>
  </si>
  <si>
    <t>1834893.79</t>
  </si>
  <si>
    <t>Штрих</t>
  </si>
  <si>
    <t>38</t>
  </si>
  <si>
    <t>4800</t>
  </si>
  <si>
    <t>4704</t>
  </si>
  <si>
    <t>Папка</t>
  </si>
  <si>
    <t>69</t>
  </si>
  <si>
    <t>6130</t>
  </si>
  <si>
    <t>6007.4</t>
  </si>
  <si>
    <t>Линейка</t>
  </si>
  <si>
    <t>12</t>
  </si>
  <si>
    <t>2040</t>
  </si>
  <si>
    <t>1999.2</t>
  </si>
  <si>
    <t>Папка зажим</t>
  </si>
  <si>
    <t>43</t>
  </si>
  <si>
    <t>6200</t>
  </si>
  <si>
    <t>6076</t>
  </si>
  <si>
    <t>Клей</t>
  </si>
  <si>
    <t>25</t>
  </si>
  <si>
    <t>5100</t>
  </si>
  <si>
    <t>4998</t>
  </si>
  <si>
    <t>Папка для бумаг</t>
  </si>
  <si>
    <t>65</t>
  </si>
  <si>
    <t>1640</t>
  </si>
  <si>
    <t>1607.2</t>
  </si>
  <si>
    <t>12000</t>
  </si>
  <si>
    <t>11760</t>
  </si>
  <si>
    <t>Подушка для штампа</t>
  </si>
  <si>
    <t>3</t>
  </si>
  <si>
    <t>7200</t>
  </si>
  <si>
    <t>7056</t>
  </si>
  <si>
    <t>Резинка</t>
  </si>
  <si>
    <t>46</t>
  </si>
  <si>
    <t>1540</t>
  </si>
  <si>
    <t>1509.2</t>
  </si>
  <si>
    <t>Папка архивная</t>
  </si>
  <si>
    <t>36</t>
  </si>
  <si>
    <t>9200</t>
  </si>
  <si>
    <t>9016</t>
  </si>
  <si>
    <t>Клей помада</t>
  </si>
  <si>
    <t>Степлер</t>
  </si>
  <si>
    <t>39</t>
  </si>
  <si>
    <t>пач.</t>
  </si>
  <si>
    <t>2555</t>
  </si>
  <si>
    <t>2503.9</t>
  </si>
  <si>
    <t>4</t>
  </si>
  <si>
    <t>Скотч</t>
  </si>
  <si>
    <t>26</t>
  </si>
  <si>
    <t>1000</t>
  </si>
  <si>
    <t>980</t>
  </si>
  <si>
    <t>Скобы</t>
  </si>
  <si>
    <t>17</t>
  </si>
  <si>
    <t>1530</t>
  </si>
  <si>
    <t>1499.4</t>
  </si>
  <si>
    <t>Папка с файлами</t>
  </si>
  <si>
    <t>20500</t>
  </si>
  <si>
    <t>20090</t>
  </si>
  <si>
    <t>18</t>
  </si>
  <si>
    <t>7143</t>
  </si>
  <si>
    <t>7000.14</t>
  </si>
  <si>
    <t>Зажим для бумаги</t>
  </si>
  <si>
    <t>40</t>
  </si>
  <si>
    <t>890</t>
  </si>
  <si>
    <t>872.2</t>
  </si>
  <si>
    <t>Зажим пружинный</t>
  </si>
  <si>
    <t>2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</si>
  <si>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</si>
  <si>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</si>
  <si>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</si>
  <si>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</si>
  <si>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</si>
  <si>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</si>
  <si>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</si>
  <si>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</si>
  <si>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</si>
  <si>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</si>
  <si>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</si>
  <si>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6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</si>
  <si>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</si>
  <si>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</si>
  <si>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</si>
  <si>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</si>
  <si>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</si>
  <si>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</si>
  <si>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</si>
  <si>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</si>
  <si>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330</t>
  </si>
  <si>
    <t>323.4</t>
  </si>
  <si>
    <t>Бумага А4</t>
  </si>
  <si>
    <t>258</t>
  </si>
  <si>
    <t>34600</t>
  </si>
  <si>
    <t>33908</t>
  </si>
  <si>
    <t>Папка на кнопке</t>
  </si>
  <si>
    <t>21</t>
  </si>
  <si>
    <t>3065</t>
  </si>
  <si>
    <t>3003.7</t>
  </si>
  <si>
    <t>Скрепка</t>
  </si>
  <si>
    <t>47</t>
  </si>
  <si>
    <t>Нож канцелярский</t>
  </si>
  <si>
    <t>29</t>
  </si>
  <si>
    <t>8000</t>
  </si>
  <si>
    <t>7840</t>
  </si>
  <si>
    <t>Папка скоросшиватель</t>
  </si>
  <si>
    <t>62</t>
  </si>
  <si>
    <t>1635</t>
  </si>
  <si>
    <t>1602.3</t>
  </si>
  <si>
    <t>35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</si>
  <si>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</si>
  <si>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</si>
  <si>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</si>
  <si>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</si>
  <si>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</si>
  <si>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</si>
  <si>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</si>
  <si>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</si>
  <si>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</si>
  <si>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</si>
  <si>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1872340.81</t>
  </si>
  <si>
    <t>1834893.99</t>
  </si>
  <si>
    <t>ALPHA C (грибная альфа-амилаза)</t>
  </si>
  <si>
    <t>200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</si>
  <si>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</si>
  <si>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</si>
  <si>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</si>
  <si>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</si>
  <si>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</si>
  <si>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</si>
  <si>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</si>
  <si>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3050</t>
  </si>
  <si>
    <t>1500</t>
  </si>
  <si>
    <t>137525.52</t>
  </si>
  <si>
    <t>134775.01</t>
  </si>
  <si>
    <t>5</t>
  </si>
  <si>
    <t>30000</t>
  </si>
  <si>
    <t>29400</t>
  </si>
  <si>
    <t>Чековая лента</t>
  </si>
  <si>
    <t>шт</t>
  </si>
  <si>
    <t>4500</t>
  </si>
  <si>
    <t>4410</t>
  </si>
  <si>
    <t>Кассовая книга самокопирующаяся</t>
  </si>
  <si>
    <t>150</t>
  </si>
  <si>
    <t>375</t>
  </si>
  <si>
    <t>11 000,00</t>
  </si>
  <si>
    <t>8 941 200,00</t>
  </si>
  <si>
    <t>1 250 000,00</t>
  </si>
  <si>
    <t>558 000,00</t>
  </si>
  <si>
    <t>65 000,00</t>
  </si>
  <si>
    <t>975 000,00</t>
  </si>
  <si>
    <t>385 000,00</t>
  </si>
  <si>
    <t>652 500,00</t>
  </si>
  <si>
    <t>630 000 000,00</t>
  </si>
  <si>
    <t>198 999 999,00</t>
  </si>
  <si>
    <t>820 000,00</t>
  </si>
  <si>
    <t>2 300 000,00</t>
  </si>
  <si>
    <t>15 455 839,00</t>
  </si>
  <si>
    <t>7 500 000,00</t>
  </si>
  <si>
    <t>1 185 600,00</t>
  </si>
  <si>
    <t>13 066 000,00</t>
  </si>
  <si>
    <t>8 495 000,00</t>
  </si>
  <si>
    <t>1 998 000,00</t>
  </si>
  <si>
    <t>800 000,00</t>
  </si>
  <si>
    <t>675 000,00</t>
  </si>
  <si>
    <t>16 064 580,00</t>
  </si>
  <si>
    <t>1 186 000,00</t>
  </si>
  <si>
    <t>5 972 000,00</t>
  </si>
  <si>
    <t>1 495 000,00</t>
  </si>
  <si>
    <t>26 850 000,00</t>
  </si>
  <si>
    <t>26 700 000,00</t>
  </si>
  <si>
    <t>1 299 999,00</t>
  </si>
  <si>
    <t>300 000 000,00</t>
  </si>
  <si>
    <t>289 800 000,00</t>
  </si>
  <si>
    <t>1 287 678,00</t>
  </si>
  <si>
    <t>797 916,00</t>
  </si>
  <si>
    <t>483 000,00</t>
  </si>
  <si>
    <t>595 000,00</t>
  </si>
  <si>
    <t>325 000,00</t>
  </si>
  <si>
    <t>273 000,00</t>
  </si>
  <si>
    <t>96 000,00</t>
  </si>
  <si>
    <t>384 000,00</t>
  </si>
  <si>
    <t>63 000,00</t>
  </si>
  <si>
    <t>33 000,00</t>
  </si>
  <si>
    <t>344 000,00</t>
  </si>
  <si>
    <t>324 000,00</t>
  </si>
  <si>
    <t>30 000,00</t>
  </si>
  <si>
    <t>9 640 000,00</t>
  </si>
  <si>
    <t>111 000,00</t>
  </si>
  <si>
    <t>155 000,00</t>
  </si>
  <si>
    <t>145 000,00</t>
  </si>
  <si>
    <t>162 500,00</t>
  </si>
  <si>
    <t>24 000,00</t>
  </si>
  <si>
    <t>97 500,00</t>
  </si>
  <si>
    <t>25 500,00</t>
  </si>
  <si>
    <t>1 190 000,00</t>
  </si>
  <si>
    <t>320 000,00</t>
  </si>
  <si>
    <t>513 000,00</t>
  </si>
  <si>
    <t>220 000,00</t>
  </si>
  <si>
    <t>252 000,00</t>
  </si>
  <si>
    <t>459 000,00</t>
  </si>
  <si>
    <t>216 000,00</t>
  </si>
  <si>
    <t>608 000,00</t>
  </si>
  <si>
    <t>235 000,00</t>
  </si>
  <si>
    <t>201 500,00</t>
  </si>
  <si>
    <t>190 000,00</t>
  </si>
  <si>
    <t>486 000,00</t>
  </si>
  <si>
    <t>1 224 000,00</t>
  </si>
  <si>
    <t>562 500,00</t>
  </si>
  <si>
    <t>1 675 000,00</t>
  </si>
  <si>
    <t>625 000,00</t>
  </si>
  <si>
    <t>312 500,00</t>
  </si>
  <si>
    <t>210 000,00</t>
  </si>
  <si>
    <t>1 430 000,00</t>
  </si>
  <si>
    <t>5 625 000,00</t>
  </si>
  <si>
    <t>1 260 000,00</t>
  </si>
  <si>
    <t>33 500,00</t>
  </si>
  <si>
    <t>9 600 000,00</t>
  </si>
  <si>
    <t>477 000,00</t>
  </si>
  <si>
    <t>110 000 000,00</t>
  </si>
  <si>
    <t>180 000 000,00</t>
  </si>
  <si>
    <t>31 000,00</t>
  </si>
  <si>
    <t>34 000,00</t>
  </si>
  <si>
    <t>46 000,00</t>
  </si>
  <si>
    <t>45 700,00</t>
  </si>
  <si>
    <t>110 000,00</t>
  </si>
  <si>
    <t>87 000,00</t>
  </si>
  <si>
    <t>29 000,00</t>
  </si>
  <si>
    <t>960 000,00</t>
  </si>
  <si>
    <t>4 400 000,00</t>
  </si>
  <si>
    <t>8 800 000,00</t>
  </si>
  <si>
    <t>12 800 000,00</t>
  </si>
  <si>
    <t>2 750 000,00</t>
  </si>
  <si>
    <t>18 998 000,00</t>
  </si>
  <si>
    <t>3 890 000,00</t>
  </si>
  <si>
    <t>3 850 000,00</t>
  </si>
  <si>
    <t>314 240,00</t>
  </si>
  <si>
    <t>654 000,00</t>
  </si>
  <si>
    <t>34 500,00</t>
  </si>
  <si>
    <t>315 000,00</t>
  </si>
  <si>
    <t>3 700 000,00</t>
  </si>
  <si>
    <t>1 408 000,00</t>
  </si>
  <si>
    <t>1 404 000,00</t>
  </si>
  <si>
    <t>88 000,00</t>
  </si>
  <si>
    <t>98 000,00</t>
  </si>
  <si>
    <t>412 500,00</t>
  </si>
  <si>
    <t>2 852 000,00</t>
  </si>
  <si>
    <t>78 321,00</t>
  </si>
  <si>
    <t>44 321,00</t>
  </si>
  <si>
    <t>53 000,00</t>
  </si>
  <si>
    <t>280 000,00</t>
  </si>
  <si>
    <t>99 998,00</t>
  </si>
  <si>
    <t>135 000,00</t>
  </si>
  <si>
    <t>5 550 000,00</t>
  </si>
  <si>
    <t>521 000,00</t>
  </si>
  <si>
    <t>1 000 495,00</t>
  </si>
  <si>
    <t>374 850,00</t>
  </si>
  <si>
    <t>346 920,00</t>
  </si>
  <si>
    <t>750 350,00</t>
  </si>
  <si>
    <t>451 800,00</t>
  </si>
  <si>
    <t>10 125 000,00</t>
  </si>
  <si>
    <t>1 809 870,00</t>
  </si>
  <si>
    <t>2 393 380,00</t>
  </si>
  <si>
    <t>1 497 600,00</t>
  </si>
  <si>
    <t>4 789 000,00</t>
  </si>
  <si>
    <t>1 782 000,00</t>
  </si>
  <si>
    <t>1 650 000,00</t>
  </si>
  <si>
    <t>56 000,00</t>
  </si>
  <si>
    <t>53 700,00</t>
  </si>
  <si>
    <t>108 000,00</t>
  </si>
  <si>
    <t>83 883,00</t>
  </si>
  <si>
    <t>176 400,00</t>
  </si>
  <si>
    <t>1 700 000,00</t>
  </si>
  <si>
    <t>994 000,00</t>
  </si>
  <si>
    <t>528 885,00</t>
  </si>
  <si>
    <t>1 323 075,00</t>
  </si>
  <si>
    <t>149 950,00</t>
  </si>
  <si>
    <t>64 500,00</t>
  </si>
  <si>
    <t>1 480 740,00</t>
  </si>
  <si>
    <t>69 000,00</t>
  </si>
  <si>
    <t>1 770 000,00</t>
  </si>
  <si>
    <t>675 337,50</t>
  </si>
  <si>
    <t>592 200,00</t>
  </si>
  <si>
    <t>450 500,00</t>
  </si>
  <si>
    <t>675 750,00</t>
  </si>
  <si>
    <t>2 850 000,00</t>
  </si>
  <si>
    <t>2 464 000,00</t>
  </si>
  <si>
    <t>1 619 000,00</t>
  </si>
  <si>
    <t>1 908 770,00</t>
  </si>
  <si>
    <t>1 730 750,00</t>
  </si>
  <si>
    <t>1 681 300,00</t>
  </si>
  <si>
    <t>379 500,00</t>
  </si>
  <si>
    <t>1 800 000,00</t>
  </si>
  <si>
    <t>299 000,00</t>
  </si>
  <si>
    <t>358 800,00</t>
  </si>
  <si>
    <t>1 656 000,00</t>
  </si>
  <si>
    <t>2 055 027,00</t>
  </si>
  <si>
    <t>5 980 000,00</t>
  </si>
  <si>
    <t>2 640 000,00</t>
  </si>
  <si>
    <t>1 350 000,00</t>
  </si>
  <si>
    <t>525 000,00</t>
  </si>
  <si>
    <t>6 000,00</t>
  </si>
  <si>
    <t>170 000,00</t>
  </si>
  <si>
    <t>416 000,00</t>
  </si>
  <si>
    <t>18 640 000,00</t>
  </si>
  <si>
    <t>5 250 000,00</t>
  </si>
  <si>
    <t>1 290 000,00</t>
  </si>
  <si>
    <t>2 199 000,00</t>
  </si>
  <si>
    <t>1 430 400,00</t>
  </si>
  <si>
    <t>4 109 990,00</t>
  </si>
  <si>
    <t>7 797 000,00</t>
  </si>
  <si>
    <t>5 796 000,00</t>
  </si>
  <si>
    <t>1 799 980,00</t>
  </si>
  <si>
    <t>17 600 000,00</t>
  </si>
  <si>
    <t>38 500 000,00</t>
  </si>
  <si>
    <t>590 000,00</t>
  </si>
  <si>
    <t>712 500,00</t>
  </si>
  <si>
    <t>1 136 000,00</t>
  </si>
  <si>
    <t>1 638 000,00</t>
  </si>
  <si>
    <t>1 797 960,00</t>
  </si>
  <si>
    <t>1 072 500,00</t>
  </si>
  <si>
    <t>62 500,00</t>
  </si>
  <si>
    <t>693 000,00</t>
  </si>
  <si>
    <t>611 100,00</t>
  </si>
  <si>
    <t>225 000,00</t>
  </si>
  <si>
    <t>80 000,00</t>
  </si>
  <si>
    <t>15 000,00</t>
  </si>
  <si>
    <t>77 500,00</t>
  </si>
  <si>
    <t>3 623 200,00</t>
  </si>
  <si>
    <t>11 000 000,00</t>
  </si>
  <si>
    <t>5 291 000,00</t>
  </si>
  <si>
    <t>13 230 000,00</t>
  </si>
  <si>
    <t>2 574 500,00</t>
  </si>
  <si>
    <t>49 935 000,00</t>
  </si>
  <si>
    <t>50 025 000,00</t>
  </si>
  <si>
    <t>18 899 998,80</t>
  </si>
  <si>
    <t>17 880 000,00</t>
  </si>
  <si>
    <t>10 000,00</t>
  </si>
  <si>
    <t>90 000,00</t>
  </si>
  <si>
    <t>130 000,00</t>
  </si>
  <si>
    <t>130 200,00</t>
  </si>
  <si>
    <t>460 000,00</t>
  </si>
  <si>
    <t>2 114 541,80</t>
  </si>
  <si>
    <t>1 026 237,00</t>
  </si>
  <si>
    <t>1 227 648,00</t>
  </si>
  <si>
    <t>1 064 601,00</t>
  </si>
  <si>
    <t>1 058 349,60</t>
  </si>
  <si>
    <t>3 780 000,00</t>
  </si>
  <si>
    <t>5 242 500,00</t>
  </si>
  <si>
    <t>744 000,00</t>
  </si>
  <si>
    <t>Кремнийорганическая эмульсия</t>
  </si>
  <si>
    <t>№ пп</t>
  </si>
  <si>
    <t>ООО MY OFFICE STATIONERY</t>
  </si>
  <si>
    <t>Масло моторное</t>
  </si>
  <si>
    <t>Подшипник 317А</t>
  </si>
  <si>
    <t>211000.00</t>
  </si>
  <si>
    <t>Расторжен</t>
  </si>
  <si>
    <t xml:space="preserve">Подшипниковый завод  СП  «SPZ -BEARINGS» </t>
  </si>
  <si>
    <t>Подшипник 124</t>
  </si>
  <si>
    <t>190000.00</t>
  </si>
  <si>
    <t>Модерация одобрена</t>
  </si>
  <si>
    <t>185000.00</t>
  </si>
  <si>
    <t>184000.00</t>
  </si>
  <si>
    <t>ООО "GERMES MAX FREE"</t>
  </si>
  <si>
    <t>ВОДНО-ДИСПЕРСИОННАЯ АКРИЛОВАЯ КРАСКА ВД-АК-111 (ГОСТ 28196-89) ДЛЯ ФАСАДНЫХ РАБОТ</t>
  </si>
  <si>
    <t>9200.00</t>
  </si>
  <si>
    <t>OOO "EAST COLOR"</t>
  </si>
  <si>
    <t>Эмаль ПФ-115</t>
  </si>
  <si>
    <t>10000.00</t>
  </si>
  <si>
    <t>5600000.00</t>
  </si>
  <si>
    <t>224000.00</t>
  </si>
  <si>
    <t>Диэтиловый эфир  "ч"</t>
  </si>
  <si>
    <t>322.00</t>
  </si>
  <si>
    <t>Серная кислота "хч"</t>
  </si>
  <si>
    <t>32200.00</t>
  </si>
  <si>
    <t>1300.00</t>
  </si>
  <si>
    <t>900.00</t>
  </si>
  <si>
    <t>Подшипник 210</t>
  </si>
  <si>
    <t>46000.00</t>
  </si>
  <si>
    <t>Подшипник 316</t>
  </si>
  <si>
    <t>215000.00</t>
  </si>
  <si>
    <t>Подшипник 180320</t>
  </si>
  <si>
    <t>517500.00</t>
  </si>
  <si>
    <t>17000.00</t>
  </si>
  <si>
    <t>ООО ECOVER</t>
  </si>
  <si>
    <t>69.90</t>
  </si>
  <si>
    <t>60.11</t>
  </si>
  <si>
    <t>60.12</t>
  </si>
  <si>
    <t>MChJ "FATIH-LAZZAT MAYA" horijiy korxonasi</t>
  </si>
  <si>
    <t>MChJ AFSONA SHAROB</t>
  </si>
  <si>
    <t>MChJ FILATOFF 1868</t>
  </si>
  <si>
    <t>MChJ SMART PLAST</t>
  </si>
  <si>
    <t>TADJIYEVA NIGORA UKTAMOVNA</t>
  </si>
  <si>
    <t>ИТОГО в валюте, доллар США</t>
  </si>
  <si>
    <t>ALTIUS STROY MCHJ</t>
  </si>
  <si>
    <t xml:space="preserve">   Договор 3/21 от 10,11,21 Строительные монтажные работы на объекте "Подводящий газопровод</t>
  </si>
  <si>
    <t>Mas'uliyati cheklangan jamiyat "ORIENT AUDIT GROUP" auditorlik komрaniyasi</t>
  </si>
  <si>
    <t xml:space="preserve">   Договор 20-06-2022 от 08.06.22 Аудиторские услуги</t>
  </si>
  <si>
    <t>MCHJ ALFA TIJORAT TRANS</t>
  </si>
  <si>
    <t>MCHJ RESULT CONSULT</t>
  </si>
  <si>
    <t>Услуга в области метрологии</t>
  </si>
  <si>
    <t>Бланки удостоверений к государственным наградам</t>
  </si>
  <si>
    <t>Пропуск</t>
  </si>
  <si>
    <t>Смазка железнодорожная</t>
  </si>
  <si>
    <t>Услуга по дератизации</t>
  </si>
  <si>
    <t>ООО IDEAL RESULTS</t>
  </si>
  <si>
    <t xml:space="preserve">за   1 кварталь 2023 года  </t>
  </si>
  <si>
    <t>№10</t>
  </si>
  <si>
    <t>№2023/15</t>
  </si>
  <si>
    <t>№ OSG-TS-28/12/2022</t>
  </si>
  <si>
    <t>"ONLINE SERVICE GROUP" MAS'ULIYATI CHEKLANGAN JAMIYAT</t>
  </si>
  <si>
    <t>№ 09-15/058110000001</t>
  </si>
  <si>
    <t>№09/01</t>
  </si>
  <si>
    <t>№40931943</t>
  </si>
  <si>
    <t>№ 4140-2023/IJRO</t>
  </si>
  <si>
    <t>Услуги печатные и услуги по копированию звуко- и видеозаписей, а также программных средствУслуги печатные и услуги по копированию звуко- и видеозаписей, а также программных средств</t>
  </si>
  <si>
    <t>№ Ю-1</t>
  </si>
  <si>
    <t>"ZANGIOTA OBODON" MAS'ULIYATI CHEKLANGAN JAMIYAT</t>
  </si>
  <si>
    <t>№ 169</t>
  </si>
  <si>
    <t>№ 424/12</t>
  </si>
  <si>
    <t>Тошкент вилояти статистика бошкармаси</t>
  </si>
  <si>
    <t>№ КБ-95</t>
  </si>
  <si>
    <t>23-103-102379</t>
  </si>
  <si>
    <t>№19</t>
  </si>
  <si>
    <t>№87</t>
  </si>
  <si>
    <t>"GRAND MOTORS" MAS`ULIYATI CHEKLANGAN JAMIYAT</t>
  </si>
  <si>
    <t>№24/S</t>
  </si>
  <si>
    <t>"SAVDOELEKTRONIKA XIZMATLARI" MAS'ULIYATI CHEKLANGAN JAMIYAT</t>
  </si>
  <si>
    <t>№84</t>
  </si>
  <si>
    <t>№34/0175</t>
  </si>
  <si>
    <t>№67-1638 юр</t>
  </si>
  <si>
    <t>0</t>
  </si>
  <si>
    <t>Реестр совершенных сделок в портале cooperation.uz  за 1 квартал 2023 года AO "BIOKIMYO"</t>
  </si>
  <si>
    <t>ART-SERVIS</t>
  </si>
  <si>
    <t>Кислород газообразный</t>
  </si>
  <si>
    <t xml:space="preserve">ТМСР  (Теплоизоляционный материал стекловата рулоны) с фольгой </t>
  </si>
  <si>
    <t>STNS-ELEKTRO DVIGATEL МЧЖ</t>
  </si>
  <si>
    <t xml:space="preserve">Капитальный ремонт гулбинного насоса ЭЦВ-10-120-60 </t>
  </si>
  <si>
    <t>ООО BIO-SUT</t>
  </si>
  <si>
    <t>1344.00</t>
  </si>
  <si>
    <t>BIO GRANT NORMA</t>
  </si>
  <si>
    <t>Сульфоуголь СК ГОСТ-5696-74</t>
  </si>
  <si>
    <t>939913.1.1</t>
  </si>
  <si>
    <t>14.02.,2023</t>
  </si>
  <si>
    <t>1018276.1.1</t>
  </si>
  <si>
    <t>MERYEM PREMIUM TEXTILE MCHJ</t>
  </si>
  <si>
    <t>Фильтр масляный</t>
  </si>
  <si>
    <t>л</t>
  </si>
  <si>
    <t xml:space="preserve">   Договор 6198813 (00563) от 07.03.23 Пшеница 700 тн</t>
  </si>
  <si>
    <t>2023 йилнинг биринчи чораги  давомида</t>
  </si>
  <si>
    <t xml:space="preserve">   Договор 1100495 от 03.03.23 Дезинфекция</t>
  </si>
  <si>
    <t xml:space="preserve">   Договор OSG-TS-28-12-2022 от 05.01.23 Услуги ВЭБ сайта</t>
  </si>
  <si>
    <t xml:space="preserve">   Договор 0161767 от 26.02.23 Кап.ремонт насосов  ЭЦВ</t>
  </si>
  <si>
    <t xml:space="preserve">   Договор 10 от 31.12.22 юридические услуги</t>
  </si>
  <si>
    <t xml:space="preserve">   Договор Ю-1 от 18.01.23 Обработка мусора</t>
  </si>
  <si>
    <t xml:space="preserve">   Договор 09-15-058110000001 от 07.01.23 Страхование</t>
  </si>
  <si>
    <t xml:space="preserve">   Договор 3155009-сон. от 10.01.23 услуги связи</t>
  </si>
  <si>
    <t xml:space="preserve">   Договор 40931943 от 10.01.23г.Интернет Corporate-7 100mb/s Corporate-4 20mb/s</t>
  </si>
  <si>
    <t xml:space="preserve">   Договор  23-103-102379 от 20.02.23 Поверка СИ</t>
  </si>
  <si>
    <t xml:space="preserve">   Договор 1057108 от 13.02.23 Услуги по оценке сист.корп.</t>
  </si>
  <si>
    <t xml:space="preserve">   Договор 995599 от 13.01.23 Услуги "Электронное голосование"</t>
  </si>
  <si>
    <t xml:space="preserve">   Договор 19 от 09.02.23 Хим и бак.анализ воды</t>
  </si>
  <si>
    <t xml:space="preserve">   Договор 1 от 04.01.23 Анализ пшеницы</t>
  </si>
  <si>
    <t xml:space="preserve">   Договор 34/0175 от 10.03.23 Экспертиза код ТН ВЭД</t>
  </si>
  <si>
    <t xml:space="preserve">   Договор 314 от 07.01.23 Услуги спецсвязи</t>
  </si>
  <si>
    <t xml:space="preserve">   Договор 4140-2023-IJRO от 11.01.23 услуги по E-Kalit ежемесячное</t>
  </si>
  <si>
    <t xml:space="preserve">   Договор 850670.1.1 от 20.01.23  техобслуживание компрессорных установок</t>
  </si>
  <si>
    <t xml:space="preserve">   Договор 799585 от 28.03.23 Автоуслуги</t>
  </si>
  <si>
    <t xml:space="preserve">   Договор 948юрс от 12.12.22 Подписка газет и журналов</t>
  </si>
  <si>
    <t>MChJ Grand Motors</t>
  </si>
  <si>
    <t xml:space="preserve">   Договор 87 от 28.02.23 Техобслуживание транспорта</t>
  </si>
  <si>
    <t xml:space="preserve">   Договор 24-S от 27.02.23 Ремонт и замена запч.автотранспорта</t>
  </si>
  <si>
    <t xml:space="preserve">   Договор 867834.1.1 от 23.01.23 Услуги по оценке имуществ</t>
  </si>
  <si>
    <t xml:space="preserve">   Договор 867357.1.1 от 23.01.23 Техническое обслуживание Лифтов</t>
  </si>
  <si>
    <t>MChJ MATBUOT-TARQATUVCHI YANGIYO`L</t>
  </si>
  <si>
    <t xml:space="preserve">   Договор 05-23 от 12.12.22 Подписка газет и журналов</t>
  </si>
  <si>
    <t xml:space="preserve">   Договор 949 от 12.12.22 Подписка газет и журналов</t>
  </si>
  <si>
    <t xml:space="preserve">   Договор 1097199 от 02.03.23 Калибровка ,госповерка</t>
  </si>
  <si>
    <t xml:space="preserve">   Договор 974681.1.1 от 17.02.23 Экспертиза отчета оценки</t>
  </si>
  <si>
    <t xml:space="preserve">   Договор SY1-039 от 02.03.23 услуги по ККМ SIMURG 001</t>
  </si>
  <si>
    <t xml:space="preserve">   Договор 169 от 20.01.23 Услуги СЭС</t>
  </si>
  <si>
    <t>O'ZBEKISTON RESPUBLIKASI O'SIMLIKLAR KARANTINI VA HIMOYASI AGENTLIGI</t>
  </si>
  <si>
    <t xml:space="preserve">   Договор 0230100436 от 09.01.23 ИКР</t>
  </si>
  <si>
    <t>TOSHKENT SHAHAR O`SIMLIKLAR KARANTINI VA HIMOYASI BOSHQARMASI</t>
  </si>
  <si>
    <t xml:space="preserve">   Договор 20230300740 от 27.01.23 Фумигация</t>
  </si>
  <si>
    <t xml:space="preserve">   Договор 28 от 01.02.23г</t>
  </si>
  <si>
    <t xml:space="preserve">   Договор 84 от 09.03.23 обучение</t>
  </si>
  <si>
    <t xml:space="preserve">   Договор 424-12юрс от 31.01.23 Услуги статистики</t>
  </si>
  <si>
    <t xml:space="preserve">   Договор 941278.1.1 от 09.02.23 Трансформация фин.отчетов</t>
  </si>
  <si>
    <t xml:space="preserve">   Договор 9 от 16.02.23 брокерское вознаграждение</t>
  </si>
  <si>
    <t>Научно-информационный центр новых технологий ГНК РУз</t>
  </si>
  <si>
    <t xml:space="preserve">   Договор ОФЕРТА от 31.08.21 Услуги  прочие</t>
  </si>
  <si>
    <t>Редакция газеты "Янгийул"</t>
  </si>
  <si>
    <t xml:space="preserve">   Договор 109 от 07.11.22 Подписка газет и журналов</t>
  </si>
  <si>
    <t xml:space="preserve">   Договор 2308-8 от 17.01.22 Алименты (Тухтабаева М)</t>
  </si>
  <si>
    <t>XK ISKRA OMADLI FAYZ</t>
  </si>
  <si>
    <t xml:space="preserve">   ПС-1 от 27.02.23г</t>
  </si>
  <si>
    <t>HUDUDIY ELEKTR TARMOQLARI AJ Yangiyol SHETK</t>
  </si>
  <si>
    <t>2023 йилнинг  биринчи чораги  давомида</t>
  </si>
  <si>
    <t>TEXNOPARK mas‘uliyati cheklangan jamiyati</t>
  </si>
  <si>
    <t>UNIPLAST EXPORT mas‘uliyati cheklangan jamiyati</t>
  </si>
  <si>
    <t>CHORVA-NURZIYO-BARAKASI oilaviy korxonasi</t>
  </si>
  <si>
    <t>NURIDDIN FAYZ OMAD BARAKA mas'uliyati cheklangan jamiyati</t>
  </si>
  <si>
    <t>TO'LAGAN fermer xo‘jaligi</t>
  </si>
  <si>
    <t>SHO`RTAN GAZ KIMYO MAJMUASI UNITAR ShK</t>
  </si>
  <si>
    <t>O'ZBEKISTON DORI-TA'MINOTI mas‘uliyati cheklangan jamiyati</t>
  </si>
  <si>
    <t>DUK Toshkent Issiqlik markazi</t>
  </si>
  <si>
    <t>OG'ALAR INVEST-BARAKA mas'uliyati cheklangan jamiyati</t>
  </si>
  <si>
    <t>ZIM-MED mas`uliyati cheklangan jamiyati</t>
  </si>
  <si>
    <t>W MEDICINE mas`uliyati cheklangan jamiyati</t>
  </si>
  <si>
    <t>FAROVON MCHJ mas'uliyati cheklangan jamiyati</t>
  </si>
  <si>
    <t>RIVER  MED  PHARM mas‘uliyati cheklangan jamiyati</t>
  </si>
  <si>
    <t>HERBA FITO PHARM mas`uliyati cheklangan jamiyati</t>
  </si>
  <si>
    <t>ELITE MEGAMAX mas`uliyati cheklangan jamiyati</t>
  </si>
  <si>
    <t>TERMO PACK xususiy korxonasi</t>
  </si>
  <si>
    <t>203 Тажриба Йул Машина СтанциясиДАК&lt;Узбекистон темур йуллари&gt;</t>
  </si>
  <si>
    <t>AJ O`ZELEKTROAPPARAT-ELECTROSHIELD</t>
  </si>
  <si>
    <t>KOGON YOG'-EKSTRAKSIYA ZAVODI aksiyadorlik jamiyati</t>
  </si>
  <si>
    <t>TVS METALL mas‘uliyati cheklangan jamiyati</t>
  </si>
  <si>
    <t>NEXT GENERATION PRODUCT mas`uliyati cheklangan jamiyati</t>
  </si>
  <si>
    <t>RAXIMJON fermer xo`jaligi</t>
  </si>
  <si>
    <t>MChJ XIZMAT YORDAM SERVIS</t>
  </si>
  <si>
    <t>ZAMIN VINO mas`uliyati cheklangan jamiyati</t>
  </si>
  <si>
    <t>MUHARRIR NASHRIYOTI mas'uliyati cheklangan jamiyati</t>
  </si>
  <si>
    <t xml:space="preserve">   Договор 6071211 от 16.01.23 Поставка спирт пищевой Альфа 3550 дал</t>
  </si>
  <si>
    <t xml:space="preserve">   Договор 6105710 от 27.01.23 Поставка спирт пищевой Альфа 3550 дал</t>
  </si>
  <si>
    <t xml:space="preserve">   Договор 6143045 от 10.02.23 Поставка спирт пищевой Люкс 3550 дал</t>
  </si>
  <si>
    <t xml:space="preserve">   Договор 6151789 от 15.02.23 Поставка спирт пищевой Люкс 3 300 дал</t>
  </si>
  <si>
    <t xml:space="preserve">   Договор 6181628 от 27.02.23 Поставка спирт пищевой Люкс 250 дал</t>
  </si>
  <si>
    <t xml:space="preserve">   Договор 6195483 от 06.03.23 Поставка спирт пищевой Альфа 10 000 дал</t>
  </si>
  <si>
    <t xml:space="preserve">   Договор 6231502 от 25.03.23 Поставка спирт пищевой Люкс 10 000 дал</t>
  </si>
  <si>
    <t xml:space="preserve">   Договор 6071210 от 16.01.23 Поставка спирт пищевой Альфа 50 дал</t>
  </si>
  <si>
    <t>ISMOIL-ISHONCH-CHASHMA oilaviy korxonasi</t>
  </si>
  <si>
    <t xml:space="preserve">   Договор 7 от 14.02.23 Поставка Сивушное масло 100 дал</t>
  </si>
  <si>
    <t xml:space="preserve">   Договор 6056689 от 10.01.23 Поставка спирт пищевой Альфа 10 дал</t>
  </si>
  <si>
    <t>MAX PHARM SERVICE mas`uliyati cheklangan jamiyati</t>
  </si>
  <si>
    <t xml:space="preserve">   Договор 6130441 от 07.02.23 Поставка спирт пищевой Альфа 100 дал</t>
  </si>
  <si>
    <t>MEDEX TEXTILE mas`uliyati cheklangan jamiyati</t>
  </si>
  <si>
    <t xml:space="preserve">   Договор 6191278 от 03.03.23 Поставка технического спирта 10 дал</t>
  </si>
  <si>
    <t xml:space="preserve">   Договор 6081335 от 19.01.23 Поставка технического спирта 20 дал</t>
  </si>
  <si>
    <t>NASLLI CHORVA ANGUS  mas`uliyati cheklangan jamiyati</t>
  </si>
  <si>
    <t xml:space="preserve">   Договор 6189152 от 02.03.23 Поставка Жидкой барды 100 тн</t>
  </si>
  <si>
    <t xml:space="preserve">   Договор 6189153 от 02.03.23 Поставка Жидкой барды 100 тн</t>
  </si>
  <si>
    <t xml:space="preserve">   Договор 6204377 от 10.03.23 Поставка Жидкой барды 100 тн</t>
  </si>
  <si>
    <t xml:space="preserve">   Договор 6209812 от 13.03.23 Поставка Жидкой барды 100 тн</t>
  </si>
  <si>
    <t xml:space="preserve">   Договор 6209813 от 13.03.23 Поставка Жидкой барды 100 тн</t>
  </si>
  <si>
    <t xml:space="preserve">   Договор 6218702 от 16.03.23 Поставка Жидкой барды 100 тн</t>
  </si>
  <si>
    <t xml:space="preserve">   Договор 6228083 от 24.03.23 Поставка Жидкой барды 100 тн</t>
  </si>
  <si>
    <t>NEW BEST STYLE mas`uliyati cheklangan jamiyati</t>
  </si>
  <si>
    <t xml:space="preserve">   Договор 6157364 от 16.02.23 Поставка технического спирта 200 дал</t>
  </si>
  <si>
    <t xml:space="preserve">   Договор 6079263 от 19.01.23 Поставка технического спирта 20 дал</t>
  </si>
  <si>
    <t xml:space="preserve">   Договор 6028894 от 27.12.22 Поставка Жидкой барды 100 тн</t>
  </si>
  <si>
    <t xml:space="preserve">   Договор 6057595 от 10.01.23 Поставка Жидкой барды 100 тн</t>
  </si>
  <si>
    <t xml:space="preserve">   Договор 6025209 от 26.12.22 Поставка Жидкой барды 100 тн</t>
  </si>
  <si>
    <t xml:space="preserve">   Договор 6042310 от 04.01.23 Поставка Жидкой барды 100 тн</t>
  </si>
  <si>
    <t>OQDARYO-DORI TA`MINOTI SDD mas`uliyati cheklangan jamiyati</t>
  </si>
  <si>
    <t xml:space="preserve">   Договор 6213833 от 14.03.20 Поставка спирт пищевой Люкс 200 дал</t>
  </si>
  <si>
    <t xml:space="preserve">   Договор 6051634 от 07.01.23 Поставка спирт пищевой Альфа 500 дал</t>
  </si>
  <si>
    <t xml:space="preserve">   Договор 6096313 от 01.02.23 Поставка спирт пищевой</t>
  </si>
  <si>
    <t xml:space="preserve">   Договор 6146819 от 13.02.23 Поставка технического спирта 50 дал</t>
  </si>
  <si>
    <t xml:space="preserve">   Договор 6185816 от 01.03.23 Поставка технического спирта 10 дал</t>
  </si>
  <si>
    <t xml:space="preserve">   Договор 6219603 от 16.03.23 Поставка Жидкой барды 500 дал</t>
  </si>
  <si>
    <t>O'ZBEKISTON SHAMPANI aksiyadorlik jamiyati</t>
  </si>
  <si>
    <t xml:space="preserve">   Договор 6049140 от 06.01.23 Поставка спирт пищевой 7000 дал</t>
  </si>
  <si>
    <t xml:space="preserve">   Договор 6186926 от 01.03.23 Поставка спирт пищевой</t>
  </si>
  <si>
    <t xml:space="preserve">   Договор 6202846 от 09.03.23 Поставка спирт пищевой</t>
  </si>
  <si>
    <t>PAXTAKOR TEKS mas‘uliyati cheklangan jamiyati</t>
  </si>
  <si>
    <t xml:space="preserve">   Договор 6154019 от 15.02.23 Поставка технического спирта 50 дал</t>
  </si>
  <si>
    <t xml:space="preserve">   Договор 6079892 от 19.01.23 Поставка Жидкой барды 100 тн</t>
  </si>
  <si>
    <t xml:space="preserve">   Договор 6064821 от 12.01.23 Поставка спирт пищевой Альфа 50 дал</t>
  </si>
  <si>
    <t>SADIBEK ATAKENT fermer xo`jaligi</t>
  </si>
  <si>
    <t xml:space="preserve">   Договор 6231126 от 25.03.23 Поставка Жидкой барды 100 тн</t>
  </si>
  <si>
    <t>TEMUR MED FARM mas‘uliyati cheklangan jamiyati</t>
  </si>
  <si>
    <t xml:space="preserve">   Договор 6227185 от 24.03.23 Поставка спирт пищевой Люкс 90 дал</t>
  </si>
  <si>
    <t>TEPLOIZOLYATSIONNAYA  KOMPANIYA mas‘uliyati cheklangan jamiyati</t>
  </si>
  <si>
    <t xml:space="preserve">   Договор 6128921 от 06.02.23 Поставка технического спирта 500 дал</t>
  </si>
  <si>
    <t xml:space="preserve">   Договор 6069076 от 16.01.23 Поставка технического спирта 200 дал</t>
  </si>
  <si>
    <t xml:space="preserve">   Договор 6224191 от 23.03.23 Поставка технического спирта 200 дал</t>
  </si>
  <si>
    <t>TERMOTECH XPS mas`uliyati cheklangan jamiyati</t>
  </si>
  <si>
    <t xml:space="preserve">   Договор 6130562 от 07.02.23 Поставка технического спирта 300 дал</t>
  </si>
  <si>
    <t xml:space="preserve">   Договор 6132705 от 07.02.23 Поставка технического спирта 150 дал</t>
  </si>
  <si>
    <t xml:space="preserve">   Договор 6199305 от 07.03.23 Поставка технического спирта 450 дал</t>
  </si>
  <si>
    <t xml:space="preserve">   Договор 6043524 от 05.01.22 Поставка технического спирта 40 дал</t>
  </si>
  <si>
    <t xml:space="preserve">   Договор 6043525 от 05.01.23 Поставка технического спирта 40 дал</t>
  </si>
  <si>
    <t xml:space="preserve">   Договор 6155326 от 16.02.23 Поставка технического спирта 40 дал</t>
  </si>
  <si>
    <t xml:space="preserve">   Договор 6155327 от 16.02.23 Поставка технического спирта 40 дал</t>
  </si>
  <si>
    <t xml:space="preserve">   Договор 6028895 от 27.12.22 Поставка Жидкой барды 200 тн</t>
  </si>
  <si>
    <t xml:space="preserve">   Договор 6048766 от 06.01.23 Поставка Жидкой барды 300 тн</t>
  </si>
  <si>
    <t xml:space="preserve">   Договор 6069506 от 16.01.23 Поставка Жидкой барды 200 тн</t>
  </si>
  <si>
    <t xml:space="preserve">   Договор 6089801 от 23.01.23 Поставка Жидкой барды 400 тн</t>
  </si>
  <si>
    <t xml:space="preserve">   Договор 6115704 от 01.02.23 Поставка Жидкой барды 300 тн</t>
  </si>
  <si>
    <t xml:space="preserve">   Договор 6127554 от 06.02.23 Поставка Жидкой барды 300 тн</t>
  </si>
  <si>
    <t xml:space="preserve">   Договор 6159790 от 17.02.23 Поставка Жидкой барды 300 тн</t>
  </si>
  <si>
    <t xml:space="preserve">   Договор 6170869 от 22.02.23 Поставка Жидкой барды 300 тн</t>
  </si>
  <si>
    <t xml:space="preserve">   Договор 6189154 от 02.03.23 Поставка Жидкой барды 300 тн</t>
  </si>
  <si>
    <t xml:space="preserve">   Договор 6195086 от 06.03.23 Поставка Жидкой барды 300 тн</t>
  </si>
  <si>
    <t xml:space="preserve">   Договор 6221762 от 17.03.23 Поставка Жидкой барды 300 тн</t>
  </si>
  <si>
    <t>TRUSTCOMPANION mas‘uliyati cheklangan jamiyati</t>
  </si>
  <si>
    <t xml:space="preserve">   Договор 6167383 от 21.02.23 Поставка Жидкой барды 100 тн</t>
  </si>
  <si>
    <t xml:space="preserve">   Договор 6170868 от 22.02.23 Поставка Жидкой барды 100 тн</t>
  </si>
  <si>
    <t xml:space="preserve">   Договор 6059957 от 11.01.23 Поставка технического спирта 40 дал</t>
  </si>
  <si>
    <t>UNICOSMETIC mas`uliyati cheklangan jamiyati</t>
  </si>
  <si>
    <t xml:space="preserve">   Договор 6165165 от 20.02.23 Поставка спирт пищевой Альфа 1600 дал</t>
  </si>
  <si>
    <t xml:space="preserve">   Договор 6046818 от 06.01.23 Поставка технического спирта 10 дал</t>
  </si>
  <si>
    <t xml:space="preserve">   Договор 6130563от 07.02.23 Поставка технического спирта 20 дал</t>
  </si>
  <si>
    <t xml:space="preserve">   Договор 6053227 от 09.01.23 Поставка спирт пищевой Альфа 100 дал</t>
  </si>
  <si>
    <t xml:space="preserve">   Договор 6110950 от 31.01.23 Поставка спирт пищевой Альфа 700 дал</t>
  </si>
  <si>
    <t xml:space="preserve">   Договор 6064823 от 12.01.23 Поставка спирт пищевой Альфа 20 дал</t>
  </si>
  <si>
    <t xml:space="preserve">   Договор 6074689 от 17.01.23 Поставка технического спирта 50 дал</t>
  </si>
  <si>
    <t xml:space="preserve">   Договор 6170265 от 22.02.23 Поставка технического спирта 50 дал</t>
  </si>
  <si>
    <t xml:space="preserve">   Договор 6095034 от 24.01.23 Поставка спирт пищевой Адьфа 3220 дал</t>
  </si>
  <si>
    <t xml:space="preserve">   Договор 6109543 от 01.02.23 Поставка спирт пищевой</t>
  </si>
  <si>
    <t xml:space="preserve">   Договор 6123583 от 03.02.23 Поставка спирт пищевой Альфа 3220 дал</t>
  </si>
  <si>
    <t xml:space="preserve">   Договор 6099881 от 26.01.23 Поставка технического спирта 100 дал</t>
  </si>
  <si>
    <t xml:space="preserve">   Договор 5977767 от 05.12.22 Поставка спирт пищевой Люкс 22000 дал</t>
  </si>
  <si>
    <t xml:space="preserve">   Договор 6058947 от 10.01.23 Поставка спирт пищевой Люкс 18000 дал</t>
  </si>
  <si>
    <t xml:space="preserve">   Договор 6109542 от 01.02.23 Поставка спирт пищевой</t>
  </si>
  <si>
    <t xml:space="preserve">   Договор 6149847 от 14.02.23 Поставка спирт пищевой Люкс 30000 дал</t>
  </si>
  <si>
    <t xml:space="preserve">   Договор 6210220 от 13.03.23 Поставка спирт пищевой Люкс 22 000 дал</t>
  </si>
  <si>
    <t xml:space="preserve">   Договор 6072596 от 17.01.23 Поставка технического спирта 20 дал</t>
  </si>
  <si>
    <t xml:space="preserve">   Договор 6092556 от 01.02.23 Поставка технического спирта</t>
  </si>
  <si>
    <t xml:space="preserve">   Договор 6043458 от 05.01.23 Поставка спирт пищевой 300 дал</t>
  </si>
  <si>
    <t xml:space="preserve">   Договор 6128888 от 06.02.23 Поставка спирт пищевой 200 дал</t>
  </si>
  <si>
    <t xml:space="preserve">   Договор 6217881 от 16.03.23 Поставка спирт пищевой</t>
  </si>
  <si>
    <t>AJ SHOHRUD</t>
  </si>
  <si>
    <t xml:space="preserve">   Договор 6224092 от 23.03.23 Поставка спирт пищевой Люкс 6200 дал</t>
  </si>
  <si>
    <t xml:space="preserve">   Договор 6227186 от 24.03.23 Поставка спирт пищевой Люкс 4910 дал</t>
  </si>
  <si>
    <t xml:space="preserve">   Договор 6229110 от 24.03.23 Поставка спирт пищевой Люкс 1200 дал</t>
  </si>
  <si>
    <t xml:space="preserve">   Договор 6235829 от 28.03.23 Поставка спирт пищевой Люкс 5900 дал</t>
  </si>
  <si>
    <t>AJ Toshkent shahar Dori-Darmon</t>
  </si>
  <si>
    <t xml:space="preserve">   Договор 6188501 от 02.03.23 Поставка спирт пищевой Альфа 250 дал</t>
  </si>
  <si>
    <t>AJ Toshkent viloyati Dori-Darmon</t>
  </si>
  <si>
    <t xml:space="preserve">   Договор 6128885 от 06.02.23 Поставка спирт пищевой Люкс 200 дал</t>
  </si>
  <si>
    <t xml:space="preserve">   Договор 6205398 от 10.03.23 Поставка спирт пищевой Люкс 250 дал</t>
  </si>
  <si>
    <t xml:space="preserve">   Договор 6046747 от 06.01.23 Поставка спирт пищевой Альфа 1150 дал</t>
  </si>
  <si>
    <t xml:space="preserve">   Договор 6081295 от 19.01.23 Поставка спирт пищевой Альфа 1850 дал</t>
  </si>
  <si>
    <t xml:space="preserve">   Договор 6051635 от 07.01.23 Поставка спирт пищевой Альфа 30 дал</t>
  </si>
  <si>
    <t>DUK ISLOM KARIMOV NOMIDAGI TOSHKENT XALQARO AEROPORTI</t>
  </si>
  <si>
    <t xml:space="preserve">   Договор 6172259 от 22.02.23 Поставка технического спирта-100дал</t>
  </si>
  <si>
    <t>DUK Manaviyat Nashriyoti</t>
  </si>
  <si>
    <t xml:space="preserve">   Договор 6210884 от 13.03.23 Поставка технического спирта 50 дал</t>
  </si>
  <si>
    <t xml:space="preserve">   Договор 6058639 от 10.01.23 Поставка технического спирта 30 дал</t>
  </si>
  <si>
    <t xml:space="preserve">   Договор 6062950 от 12.01.23 Поставка технического спирта 20 дал</t>
  </si>
  <si>
    <t>FX "QOBIL OMAD"</t>
  </si>
  <si>
    <t xml:space="preserve">   Договор 6119084 от 02.02.23 Поставка Жидкой барды 100 тн</t>
  </si>
  <si>
    <t xml:space="preserve">   Договор 6145313 от 15.02.23 Поставка Жидкой барды 100 тн</t>
  </si>
  <si>
    <t xml:space="preserve">   Договор 6180411 от 27.02.23 Поставка Жидкой барды 100 тн</t>
  </si>
  <si>
    <t xml:space="preserve">   Договор 6218701 от 16.03.23 Поставка Жидкой барды 100 тн</t>
  </si>
  <si>
    <t xml:space="preserve">   Договор 6048767 от 06.01.23 Поставка Жидкой барды 100 тн</t>
  </si>
  <si>
    <t xml:space="preserve">   Договор 6083551 от 20.01.23 Поставка Жидкой барды 100 тн</t>
  </si>
  <si>
    <t xml:space="preserve">   Договор 6112294 от 31.01.23 Поставка Жидкой барды 100 тн</t>
  </si>
  <si>
    <t xml:space="preserve">   Договор 6138562 от 09.02.23 Поставка Жидкой барды 100 тн</t>
  </si>
  <si>
    <t xml:space="preserve">   Договор 6145314 от 13.02.23 Поставка Жидкой барды 100 тн</t>
  </si>
  <si>
    <t xml:space="preserve">   Договор 6174165 от 23.02.23 Поставка Жидкой барды 100 тн</t>
  </si>
  <si>
    <t xml:space="preserve">   Договор 6177412 от 24.02.23 Поставка Жидкой барды 100 тн</t>
  </si>
  <si>
    <t xml:space="preserve">   Договор 6191921 от 03.03.23 Поставка Жидкой барды 100 тн</t>
  </si>
  <si>
    <t xml:space="preserve">   Договор 6201292 от 09.03.23 Поставка Жидкой барды 100 тн</t>
  </si>
  <si>
    <t xml:space="preserve">   Договор 6218703 от 16.03.23 Поставка Жидкой барды 100 тн</t>
  </si>
  <si>
    <t xml:space="preserve">   Договор 6218704 от 16.03.23 Поставка Жидкой барды 100 тн</t>
  </si>
  <si>
    <t>KARTOGRAFIYA  IICHDUK</t>
  </si>
  <si>
    <t xml:space="preserve">   Договор 6120030 от 02.02.23 Поставка технического спирта 40 дал</t>
  </si>
  <si>
    <t xml:space="preserve">   Договор 6238305 от 29.03.23 Поставка технического спирта 40 дал</t>
  </si>
  <si>
    <t xml:space="preserve">   Договор 42-юрс от 27.12.22 Поставка Пар товарный 1440 Гкал</t>
  </si>
  <si>
    <t>MChJ "INNOVATSION TEXNOLOGIYA PRINT"</t>
  </si>
  <si>
    <t xml:space="preserve">   Договор 6181651 от 27.02.23 Поставка технического спирта 40 дал</t>
  </si>
  <si>
    <t xml:space="preserve">   Договор 68-юрс от 30.12.22 Поставка Пар товарный 6 Гкал</t>
  </si>
  <si>
    <t xml:space="preserve">   Договор 6046749 от 06.01.23 Поставка спирт пищевой Альфа 200 дал</t>
  </si>
  <si>
    <t xml:space="preserve">   Договор 6082656 от 20.01.23 Поставка спирт пищевой Альфа 200 дал</t>
  </si>
  <si>
    <t xml:space="preserve">   Договор 6132680 от 07.02.23 Поставка спирт пищевой Люкс 200 дал</t>
  </si>
  <si>
    <t xml:space="preserve">   Договор 6165163 от 20.02.23 Поставка спирт пищевой Люкс 200 дал</t>
  </si>
  <si>
    <t xml:space="preserve">   Договор 6194349 от 06.03.23 Поставка спирт пищевой Люкс 200 дал</t>
  </si>
  <si>
    <t xml:space="preserve">   Договор 6229109 от 24.03.23 Поставка спирт пищевой Люкс 200 дал</t>
  </si>
  <si>
    <t>MChJ ABK MEDICAL</t>
  </si>
  <si>
    <t xml:space="preserve">   Договор 6132677 от 07.02.23 Поставка спирт пищевой Люкс 100 дал</t>
  </si>
  <si>
    <t xml:space="preserve">   Договор 6178527 от 24.02.23 Поставка спирт пищевой Люкс 100 дал</t>
  </si>
  <si>
    <t xml:space="preserve">   Договор 6 от 17.01.23 Поставка Хим.очищенная вода 300 куб.метр</t>
  </si>
  <si>
    <t xml:space="preserve">   Договор 6091026 от 23.01.23 Поставка технического спирта 200 дал</t>
  </si>
  <si>
    <t xml:space="preserve">   Договор 6150560 от 14.02.23 Поставка технического спирта 200 тн</t>
  </si>
  <si>
    <t xml:space="preserve">   Договор 6215001 от 15.03.23 Поставка технического спирта 300 дал</t>
  </si>
  <si>
    <t xml:space="preserve">   Договор 6062951 от 12.01.23 Поставка технического спирта 200 дал</t>
  </si>
  <si>
    <t xml:space="preserve">   Договор 6187414 от 01.03.23 Поставка Жидкой барды 200 тн</t>
  </si>
  <si>
    <t>MChJ ALVIERO</t>
  </si>
  <si>
    <t xml:space="preserve">   Договор 6162893 от 20.02.23 Поставка технического спирта 100 дал</t>
  </si>
  <si>
    <t xml:space="preserve">   Договор 6166740 от 21.02.23 Поставка технического спирта 100 дал</t>
  </si>
  <si>
    <t xml:space="preserve">   Договор 978-юрс от 31.12.23 Поставка  Газображения 4800 тн</t>
  </si>
  <si>
    <t>MChJ BIO COSMETICS</t>
  </si>
  <si>
    <t xml:space="preserve">   Договор 6185929 от 01.03.23 Поставка технического спирта 20 дал</t>
  </si>
  <si>
    <t>MChJ BIOMEDLIFE</t>
  </si>
  <si>
    <t xml:space="preserve">   Договор 6181626 от 27.02.23 Поставка спирт пищевой Люкс 500 дал</t>
  </si>
  <si>
    <t>MChJ Bo`Stonliq Plasteks</t>
  </si>
  <si>
    <t xml:space="preserve">   Договор 6233094 от 27.03.23 Поставка технического спирта 20 дал</t>
  </si>
  <si>
    <t xml:space="preserve">   Договор 6094257 от 24.01.23 Поставка спирт пищевойЛюкс 1000 дал</t>
  </si>
  <si>
    <t xml:space="preserve">   Договор 6095033 от 24.01.23 Поставка спирт пищевой Люкс 200 дал</t>
  </si>
  <si>
    <t xml:space="preserve">   Договор 6192908 от 03.03.23 Поставка спирт пищевой</t>
  </si>
  <si>
    <t xml:space="preserve">   Договор 6193400 от 03.03.23 Поставка спирт пищевой</t>
  </si>
  <si>
    <t>MChJ BUXORO Dori-Darmon</t>
  </si>
  <si>
    <t xml:space="preserve">   Договор 6107063 от 30.01.23 Поставка спирт пищевой Альфа 250 дал</t>
  </si>
  <si>
    <t xml:space="preserve">   Договор 6170121 от 22.02.23 Поставка спирт пищевой Альфа 250 дал</t>
  </si>
  <si>
    <t>MChJ COMPACT TEXTILES YARN</t>
  </si>
  <si>
    <t xml:space="preserve">   Договор 6105750 от 27.01.23 Соль техническая -10 дал</t>
  </si>
  <si>
    <t>MChJ CREDO PRINT GROUP</t>
  </si>
  <si>
    <t xml:space="preserve">   Договор 6166741 от 21.02.23 Поставка технического спирта 50 дал</t>
  </si>
  <si>
    <t xml:space="preserve">   Договор 6040315 от 04.01.23 Поставка спирт пищевой Альфа 100 дал</t>
  </si>
  <si>
    <t xml:space="preserve">   Договор 6107062 от 30.01.23 Поставка спирт пищевой Альфа 180 дал</t>
  </si>
  <si>
    <t xml:space="preserve">   Договор 6137498 от 09.02.23 Поставка спирт пищевой Альфа 140 дал</t>
  </si>
  <si>
    <t xml:space="preserve">   Договор 6166624 от 21.02.23 Поставка спирт пищевой Альфа 210 дал</t>
  </si>
  <si>
    <t xml:space="preserve">   Договор 6173544 от 23.02.23 Поставка спирт пищевой Альфа 280 дал</t>
  </si>
  <si>
    <t xml:space="preserve">   Договор 6182915 от 28.02.23 Поставка спирт пищевой Альфа 270 дал</t>
  </si>
  <si>
    <t xml:space="preserve">   Договор 6217884 от 16.03.23 Поставка спирт пищевой Альфа 220 дал</t>
  </si>
  <si>
    <t>MChJ DENTAFILL PLYUS</t>
  </si>
  <si>
    <t xml:space="preserve">   Договор 6103372 от 27.01.23 Поставка спирт пищевой Альфа 500 дал</t>
  </si>
  <si>
    <t>MChJ ECO PHARM MED INVEST</t>
  </si>
  <si>
    <t xml:space="preserve">   Договор 6113248 от 31.01.23 Поставка спирт пищевой Люкс 1200 дал</t>
  </si>
  <si>
    <t xml:space="preserve">   Договор 6128883 от 06.02.23 Поставка спирт пищевой Люкс 1200 дал</t>
  </si>
  <si>
    <t xml:space="preserve">   Договор 6161215 от 17.02.23 Поставка спирт пищевой Люкс 1200 дал</t>
  </si>
  <si>
    <t xml:space="preserve">   Договор 6234708 от 27.03.23 Поставка спирт пищевой Люкс 1200 дал</t>
  </si>
  <si>
    <t xml:space="preserve">   Договор 37-юрс от 14.11.22 Поставка Пар товарный 15 ГКалл</t>
  </si>
  <si>
    <t xml:space="preserve">   Договор 41-юрс от 27.12.22 Поставка Пар товарный 1550 Гкал</t>
  </si>
  <si>
    <t>MChJ Elite Pharma Med Group</t>
  </si>
  <si>
    <t xml:space="preserve">   Договор 6029944 от 27.12.20 Поставка спирт пищевой 1200 дал</t>
  </si>
  <si>
    <t xml:space="preserve">   Договор 6049911 от 07.01.23 Поставка спирт пищевой Альфа 1200 дал</t>
  </si>
  <si>
    <t xml:space="preserve">   Договор 6130440 от 07.02.23 Поставка спирт пищевой Альфа 1200 дал</t>
  </si>
  <si>
    <t xml:space="preserve">   Договор 6196148 от 06.03.23 Поставка спирт пищевой Люкс 1200 дал</t>
  </si>
  <si>
    <t>MCHJ GULISTON GOLD TA'MINOT</t>
  </si>
  <si>
    <t xml:space="preserve">   Договор 6126180 от 06.02.23 Поставка спирт пищевой Альфа 200 дал</t>
  </si>
  <si>
    <t xml:space="preserve">   Договор 6234709 от 27.03.23 Поставка спирт пищевой Альфа 200 дал</t>
  </si>
  <si>
    <t>MChJ HILAL COSMETICS</t>
  </si>
  <si>
    <t xml:space="preserve">   Договор 6134018 от 08.02.23 Поставка спирт пищевой Люкс 500 дал</t>
  </si>
  <si>
    <t xml:space="preserve">   Договор 6200582 от 09.03.23 Поставка спирт пищевой Люкс 500 дал</t>
  </si>
  <si>
    <t>MChJ HVARA</t>
  </si>
  <si>
    <t xml:space="preserve">   Договор 6116646 от 01.02.23 Поставка спирт пищевой люкс 500 дал</t>
  </si>
  <si>
    <t xml:space="preserve">   Договор 6212172 от 14.03.23 Поставка спирт пищевой Люкс 500 дал</t>
  </si>
  <si>
    <t>MCHJ INTER KAXRAMON YORQINNOY</t>
  </si>
  <si>
    <t xml:space="preserve">   Договор 6123581 от 03.02.23 Поставка спирт пищевой Люкс 30 дал</t>
  </si>
  <si>
    <t>MChJ IPSUM PATHOLOGY</t>
  </si>
  <si>
    <t xml:space="preserve">   Договор 6188503 от 02.03.23 Поставка спирт пищевой Люкс 20 дал</t>
  </si>
  <si>
    <t>MCHJ IZO LYUKS</t>
  </si>
  <si>
    <t xml:space="preserve">   Договор 6150559 от 14.02.23 Поставка технического спирта 200 дал</t>
  </si>
  <si>
    <t>MChJ JNS LABS</t>
  </si>
  <si>
    <t xml:space="preserve">   Договор 6117774 от 02.02.23 Поставка спирт пищевой Альфа 400 дал</t>
  </si>
  <si>
    <t xml:space="preserve">   Договор 6187389 от 01.03.23 Поставка спирт пищевой Альфа 400 дал</t>
  </si>
  <si>
    <t xml:space="preserve">   Договор 6220819 от 17.03.23 Поставка спирт пищевой Альфа 400 дал</t>
  </si>
  <si>
    <t>MCHJ JOMBOY AGRO EKSPORT</t>
  </si>
  <si>
    <t xml:space="preserve">   Договор 6235827 от 28.03.23 Поставка спирт пищевой Люкс 30 дал</t>
  </si>
  <si>
    <t>MChJ Jurabek PRINT</t>
  </si>
  <si>
    <t xml:space="preserve">   Договор 6237263 от 28.03.23 Поставка технического спирта 100 дал</t>
  </si>
  <si>
    <t>MChJ LAFZ</t>
  </si>
  <si>
    <t xml:space="preserve">   Договор 6175361 от 23.02.23 Поставка спирт пищевой Альфа 300 дал</t>
  </si>
  <si>
    <t>MChJ LEKINTERKAPS</t>
  </si>
  <si>
    <t xml:space="preserve">   Договор 6150525 от 14.02.23 Поставка спирт пищевой Альфа 500 дал</t>
  </si>
  <si>
    <t xml:space="preserve">   Договор 6210855 от 13.03.23 Поставка спирт пищевой Альфа 500 дал</t>
  </si>
  <si>
    <t xml:space="preserve">   Договор 6058597 от 10.01.23 Поставка спирт пищевой Альфа 200 дал</t>
  </si>
  <si>
    <t xml:space="preserve">   Договор 6065805 от 13.01.23 Поставка спирт пищевой Альфа 200 дал</t>
  </si>
  <si>
    <t xml:space="preserve">   Договор 6105709 от 27.01.23 Поставка спирт пищевой Альфа 300 дал</t>
  </si>
  <si>
    <t xml:space="preserve">   Договор 6107064 от 30.01.23 Поставка спирт пищевой</t>
  </si>
  <si>
    <t xml:space="preserve">   Договор 6121162 от 03.02.23 Поставка спирт пищевой</t>
  </si>
  <si>
    <t xml:space="preserve">   Договор 6126179 от 06.02.23 Поставка спирт пищевой Альфа 500 дал</t>
  </si>
  <si>
    <t xml:space="preserve">   Договор 6144533 от 13.02.23 Поставка спирт пищевой Альфа 200 дал</t>
  </si>
  <si>
    <t xml:space="preserve">   Договор 6153991 от 15.02.23 Поставка спирт пищевой 300 дал</t>
  </si>
  <si>
    <t xml:space="preserve">   Договор 6200585 от 09.03.23 Поставка спирт пищевой 300 дал</t>
  </si>
  <si>
    <t xml:space="preserve">   Договор 6200586 от 09.03.23 Поставка спирт пищевой Альфа 400 дал</t>
  </si>
  <si>
    <t xml:space="preserve">   Договор 6209095 от 13.03.23 Поставка спирт пищевой Альфа 400 дал</t>
  </si>
  <si>
    <t xml:space="preserve">   Договор 6216612 от 15.03.23 Поставка спирт пищевой Альфа 400 дал</t>
  </si>
  <si>
    <t xml:space="preserve">   Договор 6216613 от 15.03.23 Поставка спирт пищевой Альфа 500 дал</t>
  </si>
  <si>
    <t xml:space="preserve">   Договор 6046748 от 06.01.23 Поставка спирт пищевой Альфа 960 дал</t>
  </si>
  <si>
    <t xml:space="preserve">   Договор 6053226 от 09.01.23 Поставка спирт пищевой Люкс 960 дал</t>
  </si>
  <si>
    <t xml:space="preserve">   Договор 6075906 от 26.01.23 Поставка спирт пищевой Альфа 960 дал</t>
  </si>
  <si>
    <t xml:space="preserve">   Договор 6121158 от 03.02.23 Поставка спирт пищевой Люкс 480 дал</t>
  </si>
  <si>
    <t xml:space="preserve">   Договор 6121160 от 03.02.23 Поставка спирт пищевой Люкс 480 дал</t>
  </si>
  <si>
    <t xml:space="preserve">   Договор 6121161 от 03.02.23 Поставка спирт пищевой 480 дал</t>
  </si>
  <si>
    <t xml:space="preserve">   Договор 6128886 от 06.02.23 Поставка спирт пищевой Люкс 480 дал</t>
  </si>
  <si>
    <t xml:space="preserve">   Договор 6132678 от 16.02.23 Поставка спирт пищевой</t>
  </si>
  <si>
    <t xml:space="preserve">   Договор 6132679 от 07.02.23 Поставка спирт пищевой Люкс 480 дал</t>
  </si>
  <si>
    <t xml:space="preserve">   Договор 6137497 от 09.02.23 Поставка спирт пищевой Люкс 480 дал</t>
  </si>
  <si>
    <t xml:space="preserve">   Договор 6179826 от 27.02.23 Поставка спирт пищевой Люкс 480 дал</t>
  </si>
  <si>
    <t xml:space="preserve">   Договор 6188502 от 02.03.23 Поставка спирт пищевой Люкс 480 дал</t>
  </si>
  <si>
    <t xml:space="preserve">   Договор 6194348 от 06.03.23 Поставка спирт пищевой Люкс 480 дал</t>
  </si>
  <si>
    <t xml:space="preserve">   Договор 6203719 от 10.03.23 Поставка спирт пищевой Люкс 480 дал</t>
  </si>
  <si>
    <t xml:space="preserve">   Договор 6209094 от 13.03.23 Поставка спирт пищевой Люкс 480 дал</t>
  </si>
  <si>
    <t xml:space="preserve">   Договор 6213832 от 14.03.23 Поставка спирт пищевой Люкс 480 дал</t>
  </si>
  <si>
    <t xml:space="preserve">   Договор 6219602 от 16.03.23 Поставка спирт пищевой Люкс 480 дал</t>
  </si>
  <si>
    <t xml:space="preserve">   Договор 6224091 от 23.03.23 Поставка спирт пищевой Люкс 480 дал</t>
  </si>
  <si>
    <t xml:space="preserve">   Договор 6231923 от 25.03.23 Поставка спирт пищевой Люкс 960 дал</t>
  </si>
  <si>
    <t xml:space="preserve">   Договор 6232993 от 27.03.23 Поставка спирт пищевой Люкс 960 дал</t>
  </si>
  <si>
    <t>MCHJ Me'mor Elnazar Loyiha</t>
  </si>
  <si>
    <t xml:space="preserve">   Договор 344-юрс от 30.12.21 Поставка Пар товарный 10 Гкалл</t>
  </si>
  <si>
    <t xml:space="preserve">   Договор 6042186 от 04.01.23 Поставка технического спирта 100 дал</t>
  </si>
  <si>
    <t xml:space="preserve">   Договор 6081296 от 19.01.23 Поставка спирт пищевой Альфа 200 дал</t>
  </si>
  <si>
    <t xml:space="preserve">   Договор 6132681 от 07.02.23 Поставка спирт пищевой Альфа 200 дал</t>
  </si>
  <si>
    <t xml:space="preserve">   Договор 6157342 от 16.02.23 Поставка спирт пищевой Альфа 200 дал</t>
  </si>
  <si>
    <t xml:space="preserve">   Договор 6046745 от 06.01.23 Поставка спирт пищевой Альфа 100 дал</t>
  </si>
  <si>
    <t xml:space="preserve">   Договор 6082654 от 20.01.23 Поставка спирт пищевой Альфа 100 дал</t>
  </si>
  <si>
    <t xml:space="preserve">   Договор 6235830 от 28.03.23 Поставка спирт пищевой Адбфа 100 дал</t>
  </si>
  <si>
    <t xml:space="preserve">   Договор 6067778 от 13.01.23 Поставка технического спирта 10 дал</t>
  </si>
  <si>
    <t xml:space="preserve">   Договор 6064822 от 12.01.23 Поставка спирт пищевой Альфа 20 дал</t>
  </si>
  <si>
    <t>MCHJ PAXTAKOR GOLD TEXTILE</t>
  </si>
  <si>
    <t xml:space="preserve">   Договор 6109593 от 30.01.23 Поставка технического спирта 100 дал</t>
  </si>
  <si>
    <t xml:space="preserve">   Договор 6059902 от 20.01.23 Поставка спирт пищевой</t>
  </si>
  <si>
    <t xml:space="preserve">   Договор 6061693 от 20.01.23 Поставка спирт пищевой</t>
  </si>
  <si>
    <t xml:space="preserve">   Договор 6155219 от 16.02.23 Поставка спирт пищевой Альфа 3200 дал</t>
  </si>
  <si>
    <t>MChJ PREMIUM FLEX</t>
  </si>
  <si>
    <t xml:space="preserve">   Договор 6109592 от 30.01.23 Поставка технического спирта 160 дал</t>
  </si>
  <si>
    <t>MChJ PREMIUM POLYGRAPH</t>
  </si>
  <si>
    <t xml:space="preserve">   Договор 6183026 от 28.02.23 Поставка технического спирта 140 дал</t>
  </si>
  <si>
    <t xml:space="preserve">   Договор 6064824 от 12.01.23 Поставка спирт пищевой Альфа 3220 дал</t>
  </si>
  <si>
    <t xml:space="preserve">   Договор 6065806 от 13.01.23 Поставка спирт пищевой Альфа 3220 дал</t>
  </si>
  <si>
    <t xml:space="preserve">   Договор 6071213 от 16.01.23 Поставка спирт пищевой Альфа 3220 дал</t>
  </si>
  <si>
    <t xml:space="preserve">   Договор 6082655 от 20.01.23 Поставка спирт пищевой Альфа 3220 дал</t>
  </si>
  <si>
    <t xml:space="preserve">   Договор 6096314 от 25.01.23 Поставка спирт пищевой Альфа 3220 дал</t>
  </si>
  <si>
    <t xml:space="preserve">   Договор 61288889 от 06.02.23 Поставка спирт пищевой Альфа 3220 дал</t>
  </si>
  <si>
    <t xml:space="preserve">   Договор 6128890 от 06.02.23 Поставка спирт пищевой Альфа 3220 дал</t>
  </si>
  <si>
    <t xml:space="preserve">   Договор 6146820 от 13.02.23 Поставка спирт пищевой Альфа 3220 дал</t>
  </si>
  <si>
    <t xml:space="preserve">   Договор 6175362 от 23.02.23 Поставка спирт пищевой Альфа 3220 дал</t>
  </si>
  <si>
    <t xml:space="preserve">   Договор 6185818 от 01.03.23 Поставка спирт пищевой Альфа 3220 дал</t>
  </si>
  <si>
    <t xml:space="preserve">   Договор 6202291 от 09.03.23 Поставка спирт пищевой Альфа 3220 дал</t>
  </si>
  <si>
    <t xml:space="preserve">   Договор 6232995 от 27.03.23 Поставка спирт пищевой Альфа 3220 дал</t>
  </si>
  <si>
    <t>MChJ Qaraqalpaq Dari-Darmaq</t>
  </si>
  <si>
    <t xml:space="preserve">   Договор 61288887 от 06.02.23 Поставка спирт пищевой Альфа 100 дал</t>
  </si>
  <si>
    <t>MChJ Qashqadaryo Dori-Darmon</t>
  </si>
  <si>
    <t xml:space="preserve">   Договор 6178526 от 24.02.23 Поставка спирт пищевой Люкс 200 дал</t>
  </si>
  <si>
    <t xml:space="preserve">   Договор 6059900 от 11.01.23 Поставка спирт пищевой Альфа 3150 дал</t>
  </si>
  <si>
    <t xml:space="preserve">   Договор 6095035 от 24.01.23 Поставка спирт пищевой Альфа 3150 дал</t>
  </si>
  <si>
    <t xml:space="preserve">   Договор 6136193 от 08.02.23 Поставка спирт пищевой Альфа 3150 дал</t>
  </si>
  <si>
    <t xml:space="preserve">   Договор 6187388 от 01.03.23 Поставка спирт пищевой Альфа 3120 дал</t>
  </si>
  <si>
    <t xml:space="preserve">   Договор 6099811 от 26.01.23 Поставка спирт пищевой Альфа 200 дал</t>
  </si>
  <si>
    <t xml:space="preserve">   Договор 6184697 от 28.02.23 Поставка спирт пищевой Альфа 300 дал</t>
  </si>
  <si>
    <t>MChJ QK HEALTH LINE</t>
  </si>
  <si>
    <t xml:space="preserve">   Договор 6217883 от 16.03.23 Поставка спирт пищевой Альфа 150 дал</t>
  </si>
  <si>
    <t xml:space="preserve">   Договор 6058598 от 10.01.23 Поставка спирт пищевой Альфа 50 дал</t>
  </si>
  <si>
    <t xml:space="preserve">   Договор 6132676 от 07.02.23 Поставка спирт пищевой Люкс 100 дал</t>
  </si>
  <si>
    <t xml:space="preserve">   Договор 6181627 от 27.02.23 Поставка спирт пищевой Люкс 100 дал</t>
  </si>
  <si>
    <t xml:space="preserve">   Договор 6235828 от 28.03.23 Поставка спирт пищевой ЛДюкс 100 дал</t>
  </si>
  <si>
    <t>MChJ QK UZTEX Tashkent</t>
  </si>
  <si>
    <t xml:space="preserve">   Договор 6216641 от 15.03.23 Поставка технического спирта 30 дал</t>
  </si>
  <si>
    <t xml:space="preserve">   Договор 6103371 от 27.01.23 Поставка спирт пищевой Альфа 70 дал</t>
  </si>
  <si>
    <t xml:space="preserve">   Договор 6205397 от 10.03.23 Поставка спирт пищевой Люкс 70 дал</t>
  </si>
  <si>
    <t xml:space="preserve">   Договор 6043459 от 05.01.23 Поставка спирт пищевой Альфа 200 дал</t>
  </si>
  <si>
    <t xml:space="preserve">   Договор 6084833 от 20.01.23 Поставка спирт пищевой 200 дал</t>
  </si>
  <si>
    <t xml:space="preserve">   Договор 6092480 от 24.01.23 Поставка спирт пищевой Альфа 200 дал</t>
  </si>
  <si>
    <t xml:space="preserve">   Договор 6110949 от 31.01.23 Поставка спирт пищевой Альфа 200 дал</t>
  </si>
  <si>
    <t xml:space="preserve">   Договор 6161216 от 17.02.23 Поставка спирт пищевой Альфа 200 дал</t>
  </si>
  <si>
    <t xml:space="preserve">   Договор 6235831 от 28.03.23 Поставка спирт пищевой Альфа 200 дал</t>
  </si>
  <si>
    <t>MChJ RICH WORLD COSMETIC</t>
  </si>
  <si>
    <t xml:space="preserve">   Договор 6155325 от 17.02.23 Поставка технического спирта 10 дал</t>
  </si>
  <si>
    <t xml:space="preserve">   Договор 6205435 от 10.03.23 Поставка технического спирта 20 дал</t>
  </si>
  <si>
    <t xml:space="preserve">   Договор 6046746 от 06.01.23 Поставка спирт пищевой Альфа 130 дал</t>
  </si>
  <si>
    <t xml:space="preserve">   Договор 6099810 от 26.01.23 Поставка спирт пищевой Альфа 150 дал</t>
  </si>
  <si>
    <t xml:space="preserve">   Договор 6110948 от 31.01.23 Поставка спирт пищевой Альфа 200 дал</t>
  </si>
  <si>
    <t xml:space="preserve">   Договор 6148277 от 14.02.23 Поставка спирт пищевой Альфа 170 дал</t>
  </si>
  <si>
    <t xml:space="preserve">   Договор 6162751от 20.02.23 Поставка спирт пищевой Альфа 130 дал</t>
  </si>
  <si>
    <t xml:space="preserve">   Договор 6179828 от 27.02.23 Поставка спирт пищевой Альфа 150 дал</t>
  </si>
  <si>
    <t xml:space="preserve">   Договор 6200583 от 09.03.23 Поставка спирт пищевой Альфа 150 дал</t>
  </si>
  <si>
    <t xml:space="preserve">   Договор 6212173 от 14.03.23 Поставка спирт пищевой Альфа 150 дал</t>
  </si>
  <si>
    <t xml:space="preserve">   Договор 6227187 от 24.03.23 Поставка спирт пищевой Альфа 150 дал</t>
  </si>
  <si>
    <t xml:space="preserve">   Договор 6238193 от 29.03.23 Поставка спирт пищевой Альфа 150 дал</t>
  </si>
  <si>
    <t xml:space="preserve">   Договор 6065854 от 13.01.23 Поставка технического спирта 200 дал</t>
  </si>
  <si>
    <t>MChJ SANO STANDART</t>
  </si>
  <si>
    <t xml:space="preserve">   Договор 6185927 от 01.03.23 Поставка технического спирта 200 дал</t>
  </si>
  <si>
    <t>MChJ Shamsuddinxon Boboxonov NMIU</t>
  </si>
  <si>
    <t xml:space="preserve">   Договор 6233095 от 27.03.23 Поставка технического спирта 300 тн</t>
  </si>
  <si>
    <t>MChJ ShChEK NOBEL-PHARMSANOAT</t>
  </si>
  <si>
    <t xml:space="preserve">   Договор 6117776 от 02.02.23 Поставка спирт пищевой Альфа 100 дал</t>
  </si>
  <si>
    <t xml:space="preserve">   Договор 6064820 от 12.01.23 Поставка спирт пищевой Альфа 70 дал</t>
  </si>
  <si>
    <t xml:space="preserve">   Договор 6217882 от 16.03.23 Поставка спирт пищевой 20 дал</t>
  </si>
  <si>
    <t xml:space="preserve">   Договор 10 от 22.02.23 Поставка эфир вторичного 1000 дал</t>
  </si>
  <si>
    <t xml:space="preserve">   Договор 13 от 24.03.23 Поставка Сивушное масло 34 дал</t>
  </si>
  <si>
    <t xml:space="preserve">   Договор 6042123 от 04.01.23 Поставка спирт пищевой Альфа 200 дал</t>
  </si>
  <si>
    <t xml:space="preserve">   Договор 6216610 от 15.03.23 Поставка спирт пищевой Люкс 250 дал</t>
  </si>
  <si>
    <t>MChJ STEKLOPLASTIK</t>
  </si>
  <si>
    <t xml:space="preserve">   Договор 6130561 от 07.02.23 Поставка технического спирта 50 дал</t>
  </si>
  <si>
    <t xml:space="preserve">   Договор 5990545 от 12.12.22 Поставка Жидкой барды 100 тн</t>
  </si>
  <si>
    <t>MCHJ Uniderm</t>
  </si>
  <si>
    <t xml:space="preserve">   Договор 6200584 от 09.03.23 Поставка спирт пищевой Альфа 100 дал</t>
  </si>
  <si>
    <t xml:space="preserve">   Договор 51-юрс от 29.12.20 Поставка Пар товарный 8 Гкал</t>
  </si>
  <si>
    <t>MChJ VETPROM INVEST</t>
  </si>
  <si>
    <t xml:space="preserve">   Договор 6128891 от 06.02.23 Поставка спирт пищевой Альфа 100 дал</t>
  </si>
  <si>
    <t xml:space="preserve">   Договор 52-юрс от 29.12.23 Поставка Пар товарный 10 Гкал</t>
  </si>
  <si>
    <t xml:space="preserve">   Договор 6072595 от 17.01.23 Поставка технического спирта 250 дал</t>
  </si>
  <si>
    <t>O` ZFA O`SIMLIK MODALARI KIMYOSI INSTITUTI</t>
  </si>
  <si>
    <t xml:space="preserve">   Договор 6227188 от 24.03.23 Поставка спирт пищевой Альфа 400 дал</t>
  </si>
  <si>
    <t>OK PRINTING HOUSE</t>
  </si>
  <si>
    <t xml:space="preserve">   Договор 6185928 от 01.03.23 Поставка технического спирта 50 дал</t>
  </si>
  <si>
    <t>QK AJ INDORAMA KOKAND TEXTILE</t>
  </si>
  <si>
    <t xml:space="preserve">   Договор 6121257 от 03.02.23 Поставка технического спирта 80 дал</t>
  </si>
  <si>
    <t xml:space="preserve">   Договор 6209141 от 13.03.23 Поставка технического спирта 80 дал</t>
  </si>
  <si>
    <t>Respublika SUDTIBBIY EKSPERTIZA IAM Toshkent viloyati</t>
  </si>
  <si>
    <t xml:space="preserve">   Договор 6121159 от 03.02.23 Поставка спирт пищевой Люкс 40 дал</t>
  </si>
  <si>
    <t>ShK KLIN-KOSMETIKA</t>
  </si>
  <si>
    <t xml:space="preserve">   Договор 6107060 от 30.01.23 Поставка спирт пищевой Люкс 300 дал</t>
  </si>
  <si>
    <t xml:space="preserve">   Договор 6027866 от 27.12.22 Поставка технического спирта 240 дал</t>
  </si>
  <si>
    <t xml:space="preserve">   Договор 6031270 от 28.12.22 Поставка технического спирта 30 дал</t>
  </si>
  <si>
    <t xml:space="preserve">   Договор 32-юрс от 01.11.22 Поставка Пар товарный 800 ГКал</t>
  </si>
  <si>
    <t xml:space="preserve">   Договор 43-юрс от 27.12.22 Поставка Пар товарный 2200 Гкал</t>
  </si>
  <si>
    <t>Uzkabel AJ QK</t>
  </si>
  <si>
    <t xml:space="preserve">   Договор 6116688 от 01.02.23 Поставка технического спирта 1000 дал</t>
  </si>
  <si>
    <t xml:space="preserve">   Договор 6071212 от 16.01.23 Поставка спирт пищевой Альфа 100 дал</t>
  </si>
  <si>
    <t xml:space="preserve">   Договор 6128884 от 06.02.23 Поставка спирт пищевой Люкс 50 дал</t>
  </si>
  <si>
    <t xml:space="preserve">   Договор 6150524 от 14.02.23 Поставка спирт пищевой Люкс 50 дал</t>
  </si>
  <si>
    <t xml:space="preserve">   Договор 6172240 от 22.02.23 Поставка спирт пищевой Люкс 50 дал</t>
  </si>
  <si>
    <t xml:space="preserve">   Договор 6203720 от 10.03.23 Поставка спирт пищевой Люкс 50 дал</t>
  </si>
  <si>
    <t xml:space="preserve">   Договор 6216611 от 15.03.23 Поставка спирт пищевой Люкс 50 дал</t>
  </si>
  <si>
    <t xml:space="preserve">   Договор 6042311 от 04.01.23 Поставка Жидкой барды 500 тн</t>
  </si>
  <si>
    <t xml:space="preserve">   Договор 6048768 от 06.01.23 Поставка Жидкой барды 200 тн</t>
  </si>
  <si>
    <t xml:space="preserve">   Договор 6050753 от 07.01.23 Поставка Жидкой барды 600 тн</t>
  </si>
  <si>
    <t xml:space="preserve">   Договор 6054071 от 09.01.23 Поставка Жидкой барды 600 тн</t>
  </si>
  <si>
    <t xml:space="preserve">   Договор 6057596 от 10.01.23 Поставка Жидкой барды 600 тн</t>
  </si>
  <si>
    <t xml:space="preserve">   Договор 6061851 от 11.01.23 Поставка Жидкой барды 700 тн</t>
  </si>
  <si>
    <t xml:space="preserve">   Договор 6063923 от 12.01.23 Поставка Жидкой барды 500 тн</t>
  </si>
  <si>
    <t xml:space="preserve">   Договор 6066950 от 13.01.23 Поставка Жидкой барды 700 тн</t>
  </si>
  <si>
    <t xml:space="preserve">   Договор 6069507 от 16.01.23 Поставка Жидкой барды 500 тн</t>
  </si>
  <si>
    <t xml:space="preserve">   Договор 6072985 от 17.01.23 Поставка Жидкой барды 600 тн</t>
  </si>
  <si>
    <t xml:space="preserve">   Договор 6076460 от 18.01.23 Поставка Жидкой барды 700 тн</t>
  </si>
  <si>
    <t xml:space="preserve">   Договор 6079893 от 19.01.23 Поставка Жидкой барды 600 тн</t>
  </si>
  <si>
    <t xml:space="preserve">   Договор 6083552 от 20.01.23 Поставка Жидкой барды 500 тн</t>
  </si>
  <si>
    <t xml:space="preserve">   Договор 6089802 от 23.01.23 Поставка Жидкой барды 300 тн</t>
  </si>
  <si>
    <t xml:space="preserve">   Договор 6095213 от 24.01.23 Поставка Жидкой барды 600 тн</t>
  </si>
  <si>
    <t xml:space="preserve">   Договор 6097535 от 25.01.23 Поставка Жидкой барды 200 тн</t>
  </si>
  <si>
    <t xml:space="preserve">   Договор 6101151 от 26.01.23 Поставка Жидкой барды 700тн</t>
  </si>
  <si>
    <t xml:space="preserve">   Договор 6104824 от 27.01.23 Поставка Жидкой барды 1000 тн</t>
  </si>
  <si>
    <t xml:space="preserve">   Договор 6108337 от 30.01.23 Поставка Жидкой барды 200 тн</t>
  </si>
  <si>
    <t xml:space="preserve">   Договор 6116811 от 01.02.23 Поставка Жидкой барды 300 тн</t>
  </si>
  <si>
    <t xml:space="preserve">   Договор 6119085 от 02.02.23 Поставка Жидкой барды 500 тн</t>
  </si>
  <si>
    <t xml:space="preserve">   Договор 6122609 от 03.02.23 Поставка Жидкой барды 600 тн</t>
  </si>
  <si>
    <t xml:space="preserve">   Договор 6127555 от 06.02.23 Поставка Жидкой барды 100 тн</t>
  </si>
  <si>
    <t xml:space="preserve">   Договор 6131589 от 07.02.23 Поставка Жидкой барды 500 тн</t>
  </si>
  <si>
    <t xml:space="preserve">   Договор 6135131 от 08.02.23 Поставка Жидкой барды 600 тн</t>
  </si>
  <si>
    <t xml:space="preserve">   Договор 6138563 от 09.02.23 Поставка Жидкой барды 500 тн</t>
  </si>
  <si>
    <t xml:space="preserve">   Договор 6141765 от 10.02.23 Поставка Жидкой барды 100 тн</t>
  </si>
  <si>
    <t xml:space="preserve">   Договор 6145315 от 13.02.23 Поставка Жидкой барды 300 тн</t>
  </si>
  <si>
    <t xml:space="preserve">   Договор 6149092 от 14.02.23 Поставка Жидкой барды 500 тн</t>
  </si>
  <si>
    <t xml:space="preserve">   Договор 6154129 от 15.02.23 Поставка Жидкой барды 600 тн</t>
  </si>
  <si>
    <t xml:space="preserve">   Договор 6155995 от 16.02.23 Поставка Жидкой барды 600 тн</t>
  </si>
  <si>
    <t xml:space="preserve">   Договор 6159791 от 17.02.23 Поставка Жидкой барды 300 тн</t>
  </si>
  <si>
    <t xml:space="preserve">   Договор 6163535 от 20.02.23 Поставка Жидкой барды 500 тн</t>
  </si>
  <si>
    <t xml:space="preserve">   Договор 6167384 от 21.02.23 Поставка Жидкой барды 500 тн</t>
  </si>
  <si>
    <t xml:space="preserve">   Договор 6170870 от 22.02.23 Поставка Жидкой барды 200 тн</t>
  </si>
  <si>
    <t xml:space="preserve">   Договор 6174166 от 23.02.23 Поставка Жидкой барды 600 тн</t>
  </si>
  <si>
    <t xml:space="preserve">   Договор 6177413 от 24.02.23 Поставка Жидкой барды 900 тн</t>
  </si>
  <si>
    <t xml:space="preserve">   Договор 6180414 от 27.02.23 Поставка Жидкой барды 300 тн</t>
  </si>
  <si>
    <t xml:space="preserve">   Договор 6183637 от 28.02.23 Поставка Жидкой барды 400 тн</t>
  </si>
  <si>
    <t xml:space="preserve">   Договор 6186495 от 01.03.23 Поставка Жидкой барды 600 тн</t>
  </si>
  <si>
    <t xml:space="preserve">   Договор 6189155 от 02.03.23 Поставка Жидкой барды 100 тн</t>
  </si>
  <si>
    <t xml:space="preserve">   Договор 6191922 от 03.03.23 Поставка Жидкой барды 500 тн</t>
  </si>
  <si>
    <t xml:space="preserve">   Договор 6195087 от 06.03.23 Поставка Жидкой барды 100 тн</t>
  </si>
  <si>
    <t xml:space="preserve">   Договор 6198298 от 07.03.23 Поставка Жидкой барды 600 тн</t>
  </si>
  <si>
    <t xml:space="preserve">   Договор 6201293 от 09.03.23 Поставка Жидкой барды 100 тн</t>
  </si>
  <si>
    <t xml:space="preserve">   Договор 6204378 от 10.03.23 Поставка Жидкой барды 500 тн</t>
  </si>
  <si>
    <t xml:space="preserve">   Договор 6207187 от 11.03.23 Поставка Жидкой барды 700 тн</t>
  </si>
  <si>
    <t xml:space="preserve">   Договор 6212918 от 14.03.23 Поставка Жидкой барды 700 тн</t>
  </si>
  <si>
    <t xml:space="preserve">   Договор 6215712 от 15.03.23 Поставка Жидкой барды 700 тн</t>
  </si>
  <si>
    <t xml:space="preserve">   Договор 6218705 от 15.03.23 Поставка Жидкой барды 300 тн</t>
  </si>
  <si>
    <t xml:space="preserve">   Договор 6221763 от 17.03.23 Поставка Жидкой барды 400 тн</t>
  </si>
  <si>
    <t xml:space="preserve">   Договор 6224828 от 23.03.23 Поставка Жидкой барды 700 тн</t>
  </si>
  <si>
    <t xml:space="preserve">   Договор 6228084 от 24.03.23 Поставка Жидкой барды 100 тн</t>
  </si>
  <si>
    <t xml:space="preserve">   Договор 6231128 от 25.03.23 Поставка Жидкой барды 300 тн</t>
  </si>
  <si>
    <t xml:space="preserve">   Договор 6233754 от 27.03.23 Поставка Жидкой барды 700 дал</t>
  </si>
  <si>
    <t xml:space="preserve">   Договор 6236396 от 28.03.23 Поставка Жидкой барды 700 тн</t>
  </si>
  <si>
    <t xml:space="preserve">   Договор 6238675 от 29.03.23 Поставка Жидкой барды 500 тн</t>
  </si>
  <si>
    <t xml:space="preserve">   Договор 6241043 от 30.03.23 Поставка Жидкой барды 700 тн</t>
  </si>
  <si>
    <t>XK BIOMED PHARMSANOAT</t>
  </si>
  <si>
    <t xml:space="preserve">   Договор 6107061 от 30.01.23 Поставка спирт пищевой 150 дал</t>
  </si>
  <si>
    <t xml:space="preserve">   Договор 6176632 от 24.02.23 Поставка спирт пищевой 150 дал</t>
  </si>
  <si>
    <t xml:space="preserve">   Договор 6185817 от 01.03.23 Поставка спирт пищевой Альфа 150 дал</t>
  </si>
  <si>
    <t xml:space="preserve">   Договор 6049910 от 07.01.23 Поставка спирт пищевой Альфа 100 дал</t>
  </si>
  <si>
    <t xml:space="preserve">   Договор 6059901 от 11.01.23 Поставка спирт пищевой Альфа 100 дал</t>
  </si>
  <si>
    <t xml:space="preserve">   Договор 6157341 от 16.02.23 Поставка спирт пищевой Альфа 120 дал</t>
  </si>
  <si>
    <t xml:space="preserve">   Договор 6048559 от 06.01.23 Поставка спирт пищевой Альфа 200 дал</t>
  </si>
  <si>
    <t xml:space="preserve">   Договор 6116647 от 01.02.23 Поставка спирт пищевой 200 дал</t>
  </si>
  <si>
    <t xml:space="preserve">   Договор 6055291 от 09.01.23 Поставка спирт пищевой Люкс 4400 дал</t>
  </si>
  <si>
    <t xml:space="preserve">   Договор 6109541 от 30.01.23 Поставка спирт пищевой Люкс 4400 дал</t>
  </si>
  <si>
    <t xml:space="preserve">   Договор 6126178 от 06.02.23 Поставка спирт пищевой Люкс 4400 дал</t>
  </si>
  <si>
    <t xml:space="preserve">   Договор 6140874 от 10.02.23 Поставка спирт пищевой Люкс 4400 дал</t>
  </si>
  <si>
    <t xml:space="preserve">   Договор 6185815 от 01.03.23 Поставка спирт пищевой Люкс 4400 дал</t>
  </si>
  <si>
    <t xml:space="preserve">   Договор 6075979 от 18.01.23 Поставка технического спирта 500 дал</t>
  </si>
  <si>
    <t>AFSAR-IDEAL mas`uliyati cheklangan jamiyati</t>
  </si>
  <si>
    <t xml:space="preserve">   Договор 6134019 от 08.02.23 Поставка спирт пищевой Альфа 1000 дал</t>
  </si>
  <si>
    <t xml:space="preserve">   Договор 6173543 от 23.02.23 Поставка спирт пищевой Альфа 1000 дал</t>
  </si>
  <si>
    <t>AGRO MERGEN mas‘uliyati cheklangan jamiyati</t>
  </si>
  <si>
    <t xml:space="preserve">   Договор 6079262 от 01.02.23 Поставка технического спирта</t>
  </si>
  <si>
    <t>BALZAM mas`uliyati cheklangan jamiyati</t>
  </si>
  <si>
    <t xml:space="preserve">   Договор 6130439 от 07.02.23 Поставка спирт пищевой Альфа 100 дал</t>
  </si>
  <si>
    <t>BOOK MEDIA NASHR mas‘uliyati cheklangan jamiyati</t>
  </si>
  <si>
    <t xml:space="preserve">   Договор 6099880 от 26.01.23 Поставка технического спирта 200 дал</t>
  </si>
  <si>
    <t>BOX-TASHKENT mas‘uliyati cheklangan jamiyati</t>
  </si>
  <si>
    <t xml:space="preserve">   Договор 6102207 от 26.01.23 Поставка технического спирта 100 дал</t>
  </si>
  <si>
    <t xml:space="preserve">   Договор 6015556 от 21.12.22 Поставка Жидкой барды 500 тн</t>
  </si>
  <si>
    <t xml:space="preserve">   Договор 6044275 от 05.01.23 Поставка Жидкой барды 500 тн</t>
  </si>
  <si>
    <t xml:space="preserve">   Договор 6097534 от 25.01.23 Поставка Жидкой барды 500 тн</t>
  </si>
  <si>
    <t xml:space="preserve">   Договор 6141764 от 10.02.23 Поставка Жидкой барды 500 тн</t>
  </si>
  <si>
    <t xml:space="preserve">   Договор 6180413 от 28.02.23 Поставка Жидкой барды 500 тн</t>
  </si>
  <si>
    <t xml:space="preserve">   Договор 6209814 от 13.03.23 Поставка Жидкой барды 500 тн</t>
  </si>
  <si>
    <t>DIL GIYO BARAKA mas‘uliyati cheklangan jamiyati</t>
  </si>
  <si>
    <t xml:space="preserve">   Договор 6163534 от 20.02.23 Поставка Жидкой барды 100 тн</t>
  </si>
  <si>
    <t xml:space="preserve">   Договор 6180412 от 27.02.23 Поставка Жидкой барды 100 тн</t>
  </si>
  <si>
    <t xml:space="preserve">   Договор 6236394 от 28.03.23 Поставка Жидкой барды 100 тн</t>
  </si>
  <si>
    <t xml:space="preserve">   Договор 6044274 от 05.01.23 Поставка Жидкой барды 100 тн</t>
  </si>
  <si>
    <t xml:space="preserve">   Договор 6063921 от 12.01.23 Поставка Жидкой барды 100 тн</t>
  </si>
  <si>
    <t xml:space="preserve">   Договор 6063922 от 12.01.23 Поставка Жидкой барды 100 тн</t>
  </si>
  <si>
    <t xml:space="preserve">   Договор 6072984 от 17.01.23 Поставка Жидкой барды 100 тн</t>
  </si>
  <si>
    <t xml:space="preserve">   Договор 6083550 от 20.01.23 Поставка Жидкой барды 100 тн</t>
  </si>
  <si>
    <t xml:space="preserve">   Договор 6095212 от 24.01.23 Поставка Жидкой барды 100 тн</t>
  </si>
  <si>
    <t xml:space="preserve">   Договор 6108335 от 30.01.23 Поставка Жидкой барды 100 тн</t>
  </si>
  <si>
    <t xml:space="preserve">   Договор 6108336 от 30.01.23 Поставка Жидкой барды 100 тн</t>
  </si>
  <si>
    <t xml:space="preserve">   Договор 6127552 от 06.02.23 Поставка Жидкой барды 100 тн</t>
  </si>
  <si>
    <t xml:space="preserve">   Договор 6127553 от 06.02.23 Поставка Жидкой барды 100 тн</t>
  </si>
  <si>
    <t xml:space="preserve">   Договор 6131588 от 07.02.23 Поставка Жидкой барды 100 тн</t>
  </si>
  <si>
    <t xml:space="preserve">   Договор 6145312 от 13.02.23 Поставка Жидкой барды 100 тн</t>
  </si>
  <si>
    <t xml:space="preserve">   Договор 6149091 от 14.02.23 Поставка Жидкой барды 100 тн</t>
  </si>
  <si>
    <t>ELXON DORI DARMON 01 mas`uliyati cheklangan jamiyati</t>
  </si>
  <si>
    <t xml:space="preserve">   Договор 6179827 от 27.02.23 Поставка спирт пищевой 1970дал</t>
  </si>
  <si>
    <t>ERIELL WELL SOLUTIONS mas`uliyati cheklangan jamiyat</t>
  </si>
  <si>
    <t xml:space="preserve">   Договор 6233096 от 27.03.23 Поставка технического спирта 10 дал</t>
  </si>
  <si>
    <t>FARM FORMAT mas‘uliyati cheklangan jamiyati</t>
  </si>
  <si>
    <t xml:space="preserve">   Договор 6117775 от 02.02.23 Поставка спирт пищевой Альфа 50 дал</t>
  </si>
  <si>
    <t xml:space="preserve">   Договор 6197545 от 07.03.23 Поставка спирт пищевой Альфа 50 дал</t>
  </si>
  <si>
    <t>60/40</t>
  </si>
  <si>
    <t>ТОО "Les Group"</t>
  </si>
  <si>
    <t xml:space="preserve">   Договор 12-12 от 12.12.22 Контракт на 700000$ на пшеницу 3 класса</t>
  </si>
  <si>
    <t xml:space="preserve">   Договор 6098964 (00163) от 26.01.23 Пшеница 1040 тн</t>
  </si>
  <si>
    <t xml:space="preserve">   Договор 6149925 (00341) от 14.02.23 Пшеница 630 тн</t>
  </si>
  <si>
    <t xml:space="preserve">   Договор 6158126  (00379) от 17.02.23 Пшеница 490 тн</t>
  </si>
  <si>
    <t xml:space="preserve">   Договор 6187920  (00497) от 02.03.23 Пшеница 770  тн</t>
  </si>
  <si>
    <t>Лист гладкий из оцинкованной стали тол. 0,29мм., ширина 1250мм   DONIYOR-METALL INVEST ХК</t>
  </si>
  <si>
    <t>Товарищество с ограниченной ответственностью "LES Group" (ЛЭС ГРУП)"</t>
  </si>
  <si>
    <t xml:space="preserve">Пшеница мягкая 3 класс, ТОО LES Group (ЛЭС Груп) </t>
  </si>
  <si>
    <t xml:space="preserve">2023 йилнинг биринчи чорагида </t>
  </si>
  <si>
    <t>801399.1.1</t>
  </si>
  <si>
    <t>806503.1.1</t>
  </si>
  <si>
    <t>822616.1.1</t>
  </si>
  <si>
    <t>830286.1.1</t>
  </si>
  <si>
    <t>830299.1.1</t>
  </si>
  <si>
    <t>830309.1.1</t>
  </si>
  <si>
    <t>830320.1.1</t>
  </si>
  <si>
    <t>830753.1.1</t>
  </si>
  <si>
    <t>850023.1.1</t>
  </si>
  <si>
    <t>850670.1.1</t>
  </si>
  <si>
    <t>854555.1.1</t>
  </si>
  <si>
    <t>854564.1.1</t>
  </si>
  <si>
    <t>854577.1.1</t>
  </si>
  <si>
    <t>854654.1.1</t>
  </si>
  <si>
    <t>854676.1.1</t>
  </si>
  <si>
    <t>867357.1.1</t>
  </si>
  <si>
    <t>867395.1.1</t>
  </si>
  <si>
    <t>867422.1.1</t>
  </si>
  <si>
    <t>867834.1.1</t>
  </si>
  <si>
    <t>877864.1.1</t>
  </si>
  <si>
    <t>877909.1.1</t>
  </si>
  <si>
    <t>877921.1.1</t>
  </si>
  <si>
    <t>877951.1.1</t>
  </si>
  <si>
    <t>877962.1.1</t>
  </si>
  <si>
    <t>877970.1.1</t>
  </si>
  <si>
    <t>877976.1.1</t>
  </si>
  <si>
    <t>877985.1.1</t>
  </si>
  <si>
    <t>888714.1.1</t>
  </si>
  <si>
    <t>915860.1.1</t>
  </si>
  <si>
    <t>941278.1.1</t>
  </si>
  <si>
    <t>974681.1.1</t>
  </si>
  <si>
    <t>1005167.1.1</t>
  </si>
  <si>
    <t>1046938.1.1</t>
  </si>
  <si>
    <t>1046951.1.1</t>
  </si>
  <si>
    <t>1046959.1.1</t>
  </si>
  <si>
    <t>1110720.1.1</t>
  </si>
  <si>
    <t>1090198.1.1</t>
  </si>
  <si>
    <t>1089296.1.1</t>
  </si>
  <si>
    <t>1089900.1.1</t>
  </si>
  <si>
    <t>1151470.1.1</t>
  </si>
  <si>
    <t>1151426.1.1</t>
  </si>
  <si>
    <t>1165433.1.1</t>
  </si>
  <si>
    <t>1148021.1.1</t>
  </si>
  <si>
    <t>1165379.1.1</t>
  </si>
  <si>
    <t>1177057.1.1</t>
  </si>
  <si>
    <t>1151436.1.1</t>
  </si>
  <si>
    <t>1151403.1.1</t>
  </si>
  <si>
    <t>1148088.1.1</t>
  </si>
  <si>
    <t>1151418.1.1</t>
  </si>
  <si>
    <t>1165419.1.1</t>
  </si>
  <si>
    <t>1151461.1.1</t>
  </si>
  <si>
    <t>1174974.1.1</t>
  </si>
  <si>
    <t>1174972.1.1</t>
  </si>
  <si>
    <t>1158958.1.1</t>
  </si>
  <si>
    <t>07.01.2023</t>
  </si>
  <si>
    <t>11.01.2023</t>
  </si>
  <si>
    <t>13.01.2023</t>
  </si>
  <si>
    <t>18.01.2023</t>
  </si>
  <si>
    <t>19.01.2023</t>
  </si>
  <si>
    <t>23.01.2023</t>
  </si>
  <si>
    <t>22.01.2023</t>
  </si>
  <si>
    <t>26.01.2023</t>
  </si>
  <si>
    <t>28.01.2023</t>
  </si>
  <si>
    <t>17.02.2023</t>
  </si>
  <si>
    <t>11.03.2023</t>
  </si>
  <si>
    <t>09.03.2023</t>
  </si>
  <si>
    <t>08.03.2023</t>
  </si>
  <si>
    <t>17.03.2023</t>
  </si>
  <si>
    <t>23.03.2023</t>
  </si>
  <si>
    <t>16.03.2023</t>
  </si>
  <si>
    <t>19.03.2023</t>
  </si>
  <si>
    <t>26.03.2023</t>
  </si>
  <si>
    <t>27.03.2023</t>
  </si>
  <si>
    <t>ООО "NEGOSIANT UZBEKISTAN"</t>
  </si>
  <si>
    <t>305968476</t>
  </si>
  <si>
    <t>SHAFFOF METAN SANOAT MCHJ QK</t>
  </si>
  <si>
    <t>303877433</t>
  </si>
  <si>
    <t>302023222</t>
  </si>
  <si>
    <t>BLACK TOOLS MCHJ</t>
  </si>
  <si>
    <t>310056669</t>
  </si>
  <si>
    <t>ЯТТ ABDURAZOQOV FAXRIDDIN ABDURAXMONOVICH</t>
  </si>
  <si>
    <t>509765174</t>
  </si>
  <si>
    <t>ЯТТ “RAXMANOV MUZAFFAR FARXODOVICH”</t>
  </si>
  <si>
    <t>479871067</t>
  </si>
  <si>
    <t>Ашуров Исоджон Ехсоналиевич ЯККА ТАРТИБДАГИ ТАДБИРКОР</t>
  </si>
  <si>
    <t>577309628</t>
  </si>
  <si>
    <t>МЧЖ "M-ELECTRO"</t>
  </si>
  <si>
    <t>305640102</t>
  </si>
  <si>
    <t>Общество с ограниченной ответственностью «RESULT CONSULT»</t>
  </si>
  <si>
    <t>301417562</t>
  </si>
  <si>
    <t>LEONIS</t>
  </si>
  <si>
    <t>COSMOC COSMETIC MCHJ</t>
  </si>
  <si>
    <t>307821982</t>
  </si>
  <si>
    <t>"PARFUME LUXE" mas'uliyati cheklangan jamiyati</t>
  </si>
  <si>
    <t>306097967</t>
  </si>
  <si>
    <t>KONTROL BIZNESS MCHJ</t>
  </si>
  <si>
    <t>309999815</t>
  </si>
  <si>
    <t>ХК DONIYOR-METALL</t>
  </si>
  <si>
    <t>GREEN SOIL AGRO CHEMICAL COMPANY MCHJ</t>
  </si>
  <si>
    <t>305824616</t>
  </si>
  <si>
    <t>ООО LUX ELITE TOOLS</t>
  </si>
  <si>
    <t>307486348</t>
  </si>
  <si>
    <t>"PAXTAKOR XXI savdo xarid" MCHJ</t>
  </si>
  <si>
    <t>203505351</t>
  </si>
  <si>
    <t>AZIMUT GROUP MA MCHJ</t>
  </si>
  <si>
    <t>309247681</t>
  </si>
  <si>
    <t>CONSTRUCTION GOODS-2022 MCHJ</t>
  </si>
  <si>
    <t>309316864</t>
  </si>
  <si>
    <t>203677795</t>
  </si>
  <si>
    <t>ASR KIMYO INVEST MCHJ</t>
  </si>
  <si>
    <t>за 1 квартал  2023 года</t>
  </si>
  <si>
    <t>882573.1.1</t>
  </si>
  <si>
    <t>усл.ед.</t>
  </si>
  <si>
    <t>954787.1.1</t>
  </si>
  <si>
    <t>ISKRA-OMADLI-FAYZ ХК</t>
  </si>
  <si>
    <t>Услуга по техническому обслуживанию автоматической пожарной сигнализации</t>
  </si>
  <si>
    <t>210640029746</t>
  </si>
  <si>
    <t>Пшеница мягкая 3 класс,  ТОО LES Group (ЛЭС Груп)</t>
  </si>
  <si>
    <t>14.02.2023</t>
  </si>
  <si>
    <t>15.02.2023</t>
  </si>
  <si>
    <t>Дизельное топливо ТДЛ -0,5-40  OOO MEGA UNIVERSAL BUSINESS OIL</t>
  </si>
  <si>
    <t>02.03.2023</t>
  </si>
  <si>
    <t>07.03.2023</t>
  </si>
  <si>
    <t>Пшеница мягкая 3 класс, ТОО LES Group (ЛЭС Груп)</t>
  </si>
  <si>
    <t>30.03.2023</t>
  </si>
  <si>
    <t>04.01.2023</t>
  </si>
  <si>
    <t>05.01.2023</t>
  </si>
  <si>
    <t>ELITE MEGAMAX MCHJ</t>
  </si>
  <si>
    <t>307783137</t>
  </si>
  <si>
    <t>06.01.2023</t>
  </si>
  <si>
    <t>09.01.2023</t>
  </si>
  <si>
    <t>"ПАРВОЗ ХУМО РАВНАК ТРАНС" МЧЖ</t>
  </si>
  <si>
    <t>302111722</t>
  </si>
  <si>
    <t>10.01.2023</t>
  </si>
  <si>
    <t>"Когон ёг-экстракция заводи" АЖ КК</t>
  </si>
  <si>
    <t>201108388</t>
  </si>
  <si>
    <t>ООО Toshkent Issiqlik Markazi</t>
  </si>
  <si>
    <t>200524323</t>
  </si>
  <si>
    <t>"TVS METALL" MChJ</t>
  </si>
  <si>
    <t>200942129</t>
  </si>
  <si>
    <t> "JU FU" mas`uliyati cheklangan jamiyati</t>
  </si>
  <si>
    <t>304351304</t>
  </si>
  <si>
    <t>12.01.2023</t>
  </si>
  <si>
    <t>ООО RIVER  MED  PHARM</t>
  </si>
  <si>
    <t>306130783</t>
  </si>
  <si>
    <t>ZIM-MED MCHJ</t>
  </si>
  <si>
    <t>309616143</t>
  </si>
  <si>
    <t>16.01.2023</t>
  </si>
  <si>
    <t>17.01.2023</t>
  </si>
  <si>
    <t>"O`ZELEKRTOAPPARAT-ELECTROSHIELD" AJ</t>
  </si>
  <si>
    <t>201052167</t>
  </si>
  <si>
    <t>"MUHARRIR NASHRIYOTI" masuliyati cheklangan jamiyati</t>
  </si>
  <si>
    <t>205299046</t>
  </si>
  <si>
    <t>20.01.2023</t>
  </si>
  <si>
    <t>24.01.2023</t>
  </si>
  <si>
    <t>25.01.2023</t>
  </si>
  <si>
    <t>ООО BOOK MEDIA NASHR</t>
  </si>
  <si>
    <t>305499371</t>
  </si>
  <si>
    <t>27.01.2023</t>
  </si>
  <si>
    <t>"COMPACT TEXTILES YARN" MChJ</t>
  </si>
  <si>
    <t>303942384</t>
  </si>
  <si>
    <t>30.01.2023</t>
  </si>
  <si>
    <t>31.01.2023</t>
  </si>
  <si>
    <t>01.02.2023</t>
  </si>
  <si>
    <t>02.02.2023</t>
  </si>
  <si>
    <t>MChJ shaklidagi "NOBEL PHARMSANOAT" ChEK</t>
  </si>
  <si>
    <t>203340511</t>
  </si>
  <si>
    <t>03.02.2023</t>
  </si>
  <si>
    <t>Интер Кахрамон Ёркиной МЧЖ</t>
  </si>
  <si>
    <t>301211812</t>
  </si>
  <si>
    <t>06.02.2023</t>
  </si>
  <si>
    <t>"VETPROM INVEST" mas`uliyati cheklangan jamiyati</t>
  </si>
  <si>
    <t>301976295</t>
  </si>
  <si>
    <t>ИП ООО TEPLOIZOLYATSIONNAYA  KOMPANIYA</t>
  </si>
  <si>
    <t>306570165</t>
  </si>
  <si>
    <t>07.02.2023</t>
  </si>
  <si>
    <t>"BALZAM" masuliyati cheklangan jamiyati</t>
  </si>
  <si>
    <t>201080022</t>
  </si>
  <si>
    <t>08.02.2023</t>
  </si>
  <si>
    <t>09.02.2023</t>
  </si>
  <si>
    <t>10.02.2023</t>
  </si>
  <si>
    <t>13.02.2023</t>
  </si>
  <si>
    <t>ООО СП "PAXTAKOR TEKS"</t>
  </si>
  <si>
    <t>304894285</t>
  </si>
  <si>
    <t>16.02.2023</t>
  </si>
  <si>
    <t>20.02.2023</t>
  </si>
  <si>
    <t>21.02.2023</t>
  </si>
  <si>
    <t>ООО TRUSTCOMPANION</t>
  </si>
  <si>
    <t>305394979</t>
  </si>
  <si>
    <t>22.02.2023</t>
  </si>
  <si>
    <t>"Islom Karimov Nomidagi Toshkent Xalqaro Aeroporti" MCHJ</t>
  </si>
  <si>
    <t>200640719</t>
  </si>
  <si>
    <t>23.02.2023</t>
  </si>
  <si>
    <t>24.02.2023</t>
  </si>
  <si>
    <t>27.02.2023</t>
  </si>
  <si>
    <t>ELXON DORI DARMON 01 MCHJ</t>
  </si>
  <si>
    <t>309592413</t>
  </si>
  <si>
    <t>ООО BIOMEDLIFE</t>
  </si>
  <si>
    <t>307122586</t>
  </si>
  <si>
    <t>28.02.2023</t>
  </si>
  <si>
    <t>01.03.2023</t>
  </si>
  <si>
    <t>AJ TOSHKENT SHAHAR DORI-DARMON</t>
  </si>
  <si>
    <t>201138485</t>
  </si>
  <si>
    <t>NASLLI CHORVA ANGUS  MCHJ</t>
  </si>
  <si>
    <t>309996922</t>
  </si>
  <si>
    <t>03.03.2023</t>
  </si>
  <si>
    <t>Masuliyati cheklangan jamiyat shaklidagi "MEDEX TEXTILE" xorijiy korxonasi</t>
  </si>
  <si>
    <t>302755704</t>
  </si>
  <si>
    <t>06.03.2023</t>
  </si>
  <si>
    <t>10.03.2023</t>
  </si>
  <si>
    <t>АО ISSIQLIK ELEKTR STANSIYALARI</t>
  </si>
  <si>
    <t>306349304</t>
  </si>
  <si>
    <t>13.03.2023</t>
  </si>
  <si>
    <t>14.03.2023</t>
  </si>
  <si>
    <t>OQDARYO-DORI TA'MINOTI SDD MCHJ</t>
  </si>
  <si>
    <t>308878404</t>
  </si>
  <si>
    <t>15.03.2023</t>
  </si>
  <si>
    <t>24.03.2023</t>
  </si>
  <si>
    <t>"TEMUR MED FARM" mas`uliyati cheklangan jamiyati</t>
  </si>
  <si>
    <t>301298751</t>
  </si>
  <si>
    <t>MCHJ ERIELL WELL SOLUTIONS</t>
  </si>
  <si>
    <t>308817297</t>
  </si>
  <si>
    <t>25.03.2023</t>
  </si>
  <si>
    <t>BO`STONLIQ - PLASTEKS МЧЖ</t>
  </si>
  <si>
    <t>200439372</t>
  </si>
  <si>
    <t>28.03.2023</t>
  </si>
  <si>
    <t>ООО JOMBOY AGRO EKSPORT</t>
  </si>
  <si>
    <t>303977965</t>
  </si>
  <si>
    <t>29.03.2023</t>
  </si>
  <si>
    <t>MED TEXNIKA GULISTAN MCHJ QK</t>
  </si>
  <si>
    <t>310183417</t>
  </si>
  <si>
    <t>Masuliyati cheklangan jamiyat "GLOBAL TEXTILE SOLUTIONS"</t>
  </si>
  <si>
    <t>302846464</t>
  </si>
  <si>
    <t>"CHINA-UZBEKISTAN MEDICINE TECHNICAL PARK" MChJ XK</t>
  </si>
  <si>
    <t>207203875</t>
  </si>
  <si>
    <t>31.03.2023</t>
  </si>
  <si>
    <t>MChJ "MY OFFICE STATIONERY"</t>
  </si>
  <si>
    <t>MChJ "PREMIUM POLIGRAF BIZNES"</t>
  </si>
  <si>
    <t>MCHJ AGROTEHMINERAL TRADING</t>
  </si>
  <si>
    <t>MChJ BILLUR SUV SERVIS</t>
  </si>
  <si>
    <t>MCHJ BIOCOSMIC</t>
  </si>
  <si>
    <t>MCHJ BIRJA TRADE</t>
  </si>
  <si>
    <t>MChJ CHIRCHIQ GTS</t>
  </si>
  <si>
    <t>MChJ ECOVER</t>
  </si>
  <si>
    <t>MChJ INSOF</t>
  </si>
  <si>
    <t>MChJ ISGS BREND TORG</t>
  </si>
  <si>
    <t>MCHJ MEGA UNIVERSAL BUSINESS OIL</t>
  </si>
  <si>
    <t>MCHJ Navoiy Kimyo Invest</t>
  </si>
  <si>
    <t>MChJ NEGOSIANT UZBEKISTAN</t>
  </si>
  <si>
    <t>MCHJ New Format-Tashkent</t>
  </si>
  <si>
    <t>MChJ PETROL AUTO AND INDUSTRIAL</t>
  </si>
  <si>
    <t>MCHJ QIBRAY TRADE BUILD GROUP</t>
  </si>
  <si>
    <t>MCHJ STM COLORi</t>
  </si>
  <si>
    <t>MChJ Vi-Va TRAVEL</t>
  </si>
  <si>
    <t>XK "ART-SERVIS"</t>
  </si>
  <si>
    <t>XK ASR KIMYO INVEST</t>
  </si>
  <si>
    <t>XK Doniyor-metall invest</t>
  </si>
  <si>
    <t>XK GRAFIMEX</t>
  </si>
  <si>
    <t>XK Maximum business group</t>
  </si>
  <si>
    <t>"AZIMUT GROUP MA" mas`uliyati cheklangan jamiyati</t>
  </si>
  <si>
    <t xml:space="preserve">   Договор 1148088.1.1 от 16.03.23 Профиль металлический</t>
  </si>
  <si>
    <t>"BIO GRANT NORMA" mas`uliyati cheklangan jamiyati</t>
  </si>
  <si>
    <t xml:space="preserve">   Договор 165927 от 29.03.23 сульфоуголь</t>
  </si>
  <si>
    <t>"BIO-SUT" mas`uliyati cheklangan jamiyati</t>
  </si>
  <si>
    <t xml:space="preserve">   Договор 0162063 от 01.03.23 Кефир</t>
  </si>
  <si>
    <t>"BLACK TOOLS" mas`uliyati cheklangan jamiyati</t>
  </si>
  <si>
    <t xml:space="preserve">   Договор 854654.1.1 от 19.01.23 Аккамулятор 6СТ 90А 2шт</t>
  </si>
  <si>
    <t>"BR- AGREEMENT" mas`uliyati cheklangan jamiyati</t>
  </si>
  <si>
    <t xml:space="preserve">   Договор 6207671 от 11.03.23 Соль техническая-600тн</t>
  </si>
  <si>
    <t>"CONSTRUCTION GOODS-2022" mas`uliyati cheklangan jamiyati</t>
  </si>
  <si>
    <t xml:space="preserve">   Договор 1165419.1.1 от 19.03.23г Слив для крыши</t>
  </si>
  <si>
    <t>"GREEN SOIL AGRO CHEMICAL COMPANY" mas‘uliyati cheklangan jamiyati</t>
  </si>
  <si>
    <t xml:space="preserve">   Договор 1148021.1.1 от 16.03.23 карбамид</t>
  </si>
  <si>
    <t>"KONTROL BIZNESS" mas`uliyati cheklangan jamiyati</t>
  </si>
  <si>
    <t xml:space="preserve">   Договор 1151418.1.1 от 17.03.23 Алебастр</t>
  </si>
  <si>
    <t xml:space="preserve">   Договор 1151426.1.1 от 17.03.23 Колер</t>
  </si>
  <si>
    <t xml:space="preserve">   Договор 1151461.1.1 от 17.03.23 Наждачная бумага</t>
  </si>
  <si>
    <t xml:space="preserve">   Договор 1151470.1.1 от 17.03.23 Насадка плюс для дрел</t>
  </si>
  <si>
    <t>"LEONIS" mas‘uliyati cheklangan jamiyati</t>
  </si>
  <si>
    <t xml:space="preserve">   Договор 1046938.1.1 от 03.02.23 Рукавицы 1000пар</t>
  </si>
  <si>
    <t xml:space="preserve">   Договор 1046951.1.1 от 03.02.23 Рукавицы</t>
  </si>
  <si>
    <t xml:space="preserve">   Договор 1110720.1.1 от 11.03.23 мыло хозяйственное</t>
  </si>
  <si>
    <t>"LUX ELITE TOOLS" mas‘uliyati cheklangan jamiyati</t>
  </si>
  <si>
    <t xml:space="preserve">   Договор 1177057.1.1 от 26.03.23 известь</t>
  </si>
  <si>
    <t>"M-ELECTRO" mas`uliyati cheklangan jamiyati</t>
  </si>
  <si>
    <t xml:space="preserve">   Договор 888714.1.1 от 28.01.23 выключатели 2шт</t>
  </si>
  <si>
    <t>"MERYEM PREMIUM TEXTILE" mas`uliyati cheklangan jamiyati</t>
  </si>
  <si>
    <t xml:space="preserve">   Договор 1018276.1.1 от 10.03.23 Масло  моторное</t>
  </si>
  <si>
    <t>"PAXTAKOR XXI SAVDO-XARID" mas‘uliyati cheklangan jamiyati</t>
  </si>
  <si>
    <t xml:space="preserve">   Договор 1151436.1.1 от 17.03.23 Гвоздь</t>
  </si>
  <si>
    <t>"SHAFFOF METAN SANOAT" Mas‘uliyati cheklangan jamiyat Qo'shma korxona</t>
  </si>
  <si>
    <t xml:space="preserve">   Договор 1089900.1.1 от 09.03.23 Прокладка к теплообменику (1556)100шт</t>
  </si>
  <si>
    <t xml:space="preserve">   Договор 1090198.1.1 от 09.03.23 Прокладка к теплообменику NI deGap 200  120шт</t>
  </si>
  <si>
    <t xml:space="preserve">   Договор 830286.1.1 от 13.01.23 Прокладка к теплообменику (1555)70шт</t>
  </si>
  <si>
    <t xml:space="preserve">   Договор 830299.1.1 от 13.01.23 Прокладка к теплообменику (1563)70шт</t>
  </si>
  <si>
    <t xml:space="preserve">   Договор 8303091.1 от 13.01.23 Прокладка к теплообменику (1580)140шт</t>
  </si>
  <si>
    <t xml:space="preserve">   Договор 830320.1.1 от 13.01.23 Прокладка к теплообменику (1511)100шт</t>
  </si>
  <si>
    <t xml:space="preserve">   Договор 850023.1.1 от 18.01.23 Прокладка к теплообменику (1531)304шт</t>
  </si>
  <si>
    <t>"SOF IN PREMIUM MILK" mas`uliyati cheklangan jamiyati</t>
  </si>
  <si>
    <t xml:space="preserve">   Договор 990948 от 09.01.23 Кефир 900г-425шт</t>
  </si>
  <si>
    <t>"WELLMAN" mas‘uliyati cheklangan jamiyati</t>
  </si>
  <si>
    <t xml:space="preserve">   Договор 854555.1.1 от 19.01.23 шкаф офисный из МДФ 2100*900*600</t>
  </si>
  <si>
    <t xml:space="preserve">   Договор 854564.1.1 от 19.01.23 Стол приставной 800*500*730</t>
  </si>
  <si>
    <t xml:space="preserve">   Договор 854577.1.1 от 19.01.23 Стол офисный из МДФ 1800*800*750 1шт</t>
  </si>
  <si>
    <t xml:space="preserve">   Договор 67-1638юр от 25.03.23 Серная кислота 30 тн</t>
  </si>
  <si>
    <t xml:space="preserve">   Договор 991028 от 09.01.20 Бланки удостоверений 35шт</t>
  </si>
  <si>
    <t xml:space="preserve">   Договор 991072 от 09.01.20 Пропуск 310шт</t>
  </si>
  <si>
    <t xml:space="preserve">   Договор 1 от 12.01.23 Бланки</t>
  </si>
  <si>
    <t xml:space="preserve">   Договор 2023-15 от 04.01.23 Пшеница 4 кл 1000 тн</t>
  </si>
  <si>
    <t xml:space="preserve">   Договор 2023-17 от 16.03.23 Пшеница 4 класса 2000тн</t>
  </si>
  <si>
    <t xml:space="preserve">   Договор 0154914 от 06.01.23 Вода питьевая для куллера</t>
  </si>
  <si>
    <t xml:space="preserve">   Договор 0158617 от 08.02.23 Вода питьевая для куллера</t>
  </si>
  <si>
    <t xml:space="preserve">   Договор 112887 от 22.02.23  Медикаменты</t>
  </si>
  <si>
    <t xml:space="preserve">   Договор 806503.1.1 от 07.01.23 Телефон</t>
  </si>
  <si>
    <t xml:space="preserve">   Договор 6 от 04.01.23 Сжиженный газ 1.5 тн</t>
  </si>
  <si>
    <t xml:space="preserve">   Договор 0156541 от 22.01.23 Стекловата с фольгой 32 рулон</t>
  </si>
  <si>
    <t xml:space="preserve">   Договор 1005167.1.1 от 23.02.23 Бетон М-350-150м3</t>
  </si>
  <si>
    <t xml:space="preserve">   Договор 801399.1.1от 07.01.23 кислород 300 м3</t>
  </si>
  <si>
    <t xml:space="preserve">   Договор 6151665 от 15.02.23 диз топливо-6000 литр</t>
  </si>
  <si>
    <t xml:space="preserve">   Договор 915860.1.1 от 06.02.23 Гипохлорит натрий 4000кг</t>
  </si>
  <si>
    <t xml:space="preserve">   Договор 822616.1.1 от 11.01.23 Карбид кальция</t>
  </si>
  <si>
    <t xml:space="preserve">   Договор 1101243 от 03.02.23 Респиратор У2К 50 шт</t>
  </si>
  <si>
    <t xml:space="preserve">   Договор 1131679 от 15.03.23 Смазка</t>
  </si>
  <si>
    <t xml:space="preserve">   Договор 830753.1.1 от 13.01.23 Электроды d3-200кг</t>
  </si>
  <si>
    <t xml:space="preserve">   Договор 877951.1.1 от 26.01.23 Болт с гайкой М 6*20 10кг</t>
  </si>
  <si>
    <t xml:space="preserve">   Договор 877962.1.1 от 26.01.23 Болт с гайкой М 8*70</t>
  </si>
  <si>
    <t xml:space="preserve">   Договор 877970.1.1 от 26.01.23 Круг абразивный-25шт</t>
  </si>
  <si>
    <t xml:space="preserve">   Договор 6201715 от 09.03.23 Разбавитель 40л</t>
  </si>
  <si>
    <t xml:space="preserve">   Договор 6201720 от 09.03.23 Смесь строительная-50шт</t>
  </si>
  <si>
    <t xml:space="preserve">   Договор 62017426 от 09.03.23 Грунтовка -30кг</t>
  </si>
  <si>
    <t xml:space="preserve">   Договор 939913.1.1 от 14.02.23 химикаты</t>
  </si>
  <si>
    <t xml:space="preserve">   Договор 0156508 от 22.01.23 кислород</t>
  </si>
  <si>
    <t xml:space="preserve">   Договор 0159803 от 16.02.23 кислород</t>
  </si>
  <si>
    <t xml:space="preserve">   Договор 0162984 от 08.03.23 кислород</t>
  </si>
  <si>
    <t xml:space="preserve">   Договор 1158958.1.1 от 23.02.23 Натрий триполифосфат</t>
  </si>
  <si>
    <t xml:space="preserve">   Договор 1165379.1.1 от 19.03.23 Профнастил</t>
  </si>
  <si>
    <t xml:space="preserve">   Договор 1165433.1.1 от 23.02.23 Отводы</t>
  </si>
  <si>
    <t xml:space="preserve">   Договор 6086930от 23.01.23 Лист оцинкованный -тол.0,29мм ширина 1250мм-600кв.м</t>
  </si>
  <si>
    <t xml:space="preserve">   Договор 0163550 от 12.03.23 Диаграмная бумага-5000шт</t>
  </si>
  <si>
    <t xml:space="preserve">   Договор 877864.1.1 от 26.01.23 паронит ПОН Б 4мм 44,1кг</t>
  </si>
  <si>
    <t xml:space="preserve">   Договор 877909.1.1 от 26.01.23 паронит ПОН Б 3мм 47,7кг</t>
  </si>
  <si>
    <t xml:space="preserve">   Договор 877921.1.1 от 26.01.23 Пластины резиновые 61кг</t>
  </si>
  <si>
    <t xml:space="preserve">   Договор 877985.1.1 от 26.01.23 Набивка АП 12,3кг</t>
  </si>
  <si>
    <t>ЯТТ ASHUROV ISOJON EXSONALI O‘G‘LI</t>
  </si>
  <si>
    <t xml:space="preserve">   Договор 877976.1.1 от 26.01.23 Круг шлифовальный 20шт</t>
  </si>
  <si>
    <t>ЯТТ RAXMANOV MUZAFFAR FARXODOVICH</t>
  </si>
  <si>
    <t xml:space="preserve">   Договор 867395.1.1 от 22.01.23 Проволка</t>
  </si>
  <si>
    <t xml:space="preserve">   Договор 867422.1.1 от 23.01.23 Саморез</t>
  </si>
  <si>
    <t>60/10</t>
  </si>
  <si>
    <t>"IDEAL RESULTS" mas'uliyati cheklangan jamiyati</t>
  </si>
  <si>
    <t>"ONLINE SERVICE GROUP" mas‘uliyati cheklangan jamiyati</t>
  </si>
  <si>
    <t>"STNS-ELEKTRO DVIGATEL" mas‘uliyati cheklangan jamiyati</t>
  </si>
  <si>
    <t>"VAKIF" Адвокатлик фирмаси</t>
  </si>
  <si>
    <t>"XT XARID TEXNOLOGIYALARI" mas‘uliyati cheklangan jamiyati</t>
  </si>
  <si>
    <t>"ZANGIOTA OBODON" mas`uliyati cheklangan jamiyati</t>
  </si>
  <si>
    <t>69/90</t>
  </si>
  <si>
    <t>Прямые закупки за  1 кварталь 2023 года.</t>
  </si>
  <si>
    <t>Реестр совершенных сделок в портале xt-xarid.uzex.uz  за 1 кваратль 2023 года AO "BIOKIMYO"</t>
  </si>
  <si>
    <t>за   1 кварталь 2023 года</t>
  </si>
  <si>
    <t>Реестр совершенных сделок в портале xarid.uzex.uz  за за   1 кварталь 2023 года AO "BIOKIMYO"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</si>
</sst>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0;[Red]\-#,##0.00"/>
    <numFmt numFmtId="166" formatCode="#,##0.00\ &quot;&quot;;\-#,##0.00\ &quot;&quot;"/>
    <numFmt numFmtId="167" formatCode="#,##0.00_ ;\-#,##0.00\ "/>
    <numFmt numFmtId="168" formatCode="#,##0\ _₽;[Red]#,##0\ _₽"/>
  </numFmts>
  <fonts count="54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sz val="11"/>
      <name val="Open Sans"/>
    </font>
    <font>
      <sz val="8"/>
      <color rgb="FF262626"/>
      <name val="Roboto-Regular"/>
    </font>
    <font>
      <b/>
      <sz val="28"/>
      <color theme="1"/>
      <name val="Calibri"/>
      <family val="2"/>
      <charset val="204"/>
      <scheme val="minor"/>
    </font>
    <font>
      <b/>
      <sz val="11"/>
      <name val="Open Sans"/>
    </font>
    <font>
      <sz val="10"/>
      <name val="Calibri"/>
      <family val="2"/>
      <charset val="204"/>
      <scheme val="minor"/>
    </font>
    <font>
      <sz val="11"/>
      <name val="Open Sans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000000"/>
      <name val="Arial"/>
      <charset val="1"/>
    </font>
    <font>
      <b/>
      <sz val="20"/>
      <color rgb="FF262626"/>
      <name val="Times New Roman"/>
      <family val="1"/>
      <charset val="204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b/>
      <sz val="10"/>
      <color rgb="FF000000"/>
      <name val="Arial"/>
      <family val="2"/>
      <charset val="204"/>
    </font>
    <font>
      <b/>
      <sz val="11"/>
      <name val="Open Sans"/>
      <charset val="204"/>
    </font>
    <font>
      <b/>
      <sz val="10"/>
      <color theme="1"/>
      <name val="Calibri"/>
      <family val="2"/>
      <charset val="204"/>
      <scheme val="minor"/>
    </font>
    <font>
      <sz val="8"/>
      <color rgb="FF000000"/>
      <name val="Roboto-Regular"/>
    </font>
    <font>
      <sz val="10"/>
      <color rgb="FF262626"/>
      <name val="Roboto-Regular"/>
      <charset val="1"/>
    </font>
    <font>
      <sz val="11"/>
      <color theme="1"/>
      <name val="Open Sans"/>
      <charset val="204"/>
    </font>
    <font>
      <sz val="11"/>
      <color rgb="FF000000"/>
      <name val="Open Sans"/>
      <charset val="204"/>
    </font>
    <font>
      <b/>
      <sz val="11"/>
      <color rgb="FF000000"/>
      <name val="Open Sans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Roboto-Regular"/>
      <charset val="1"/>
    </font>
    <font>
      <sz val="10"/>
      <color rgb="FF201D1D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3" fillId="0" borderId="0"/>
    <xf numFmtId="0" fontId="10" fillId="0" borderId="0"/>
    <xf numFmtId="0" fontId="34" fillId="0" borderId="0"/>
    <xf numFmtId="0" fontId="9" fillId="0" borderId="0"/>
  </cellStyleXfs>
  <cellXfs count="316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4" fontId="6" fillId="0" borderId="0" xfId="0" applyNumberFormat="1" applyFont="1" applyAlignment="1"/>
    <xf numFmtId="4" fontId="3" fillId="0" borderId="0" xfId="0" applyNumberFormat="1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Fill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0" fillId="0" borderId="0" xfId="0" applyFont="1" applyAlignment="1">
      <alignment vertical="top" wrapText="1"/>
    </xf>
    <xf numFmtId="0" fontId="11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8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7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4" fontId="4" fillId="2" borderId="1" xfId="0" applyNumberFormat="1" applyFont="1" applyFill="1" applyBorder="1"/>
    <xf numFmtId="0" fontId="12" fillId="0" borderId="0" xfId="0" applyFont="1"/>
    <xf numFmtId="0" fontId="13" fillId="0" borderId="0" xfId="2"/>
    <xf numFmtId="4" fontId="13" fillId="0" borderId="0" xfId="2" applyNumberFormat="1"/>
    <xf numFmtId="4" fontId="0" fillId="3" borderId="1" xfId="0" applyNumberFormat="1" applyFill="1" applyBorder="1"/>
    <xf numFmtId="0" fontId="13" fillId="0" borderId="0" xfId="2" applyAlignment="1">
      <alignment wrapText="1"/>
    </xf>
    <xf numFmtId="4" fontId="14" fillId="0" borderId="0" xfId="0" applyNumberFormat="1" applyFont="1" applyAlignment="1"/>
    <xf numFmtId="0" fontId="13" fillId="2" borderId="1" xfId="2" applyFill="1" applyBorder="1" applyAlignment="1">
      <alignment wrapText="1"/>
    </xf>
    <xf numFmtId="0" fontId="13" fillId="2" borderId="1" xfId="2" applyFill="1" applyBorder="1"/>
    <xf numFmtId="4" fontId="13" fillId="2" borderId="1" xfId="2" applyNumberFormat="1" applyFill="1" applyBorder="1"/>
    <xf numFmtId="0" fontId="15" fillId="2" borderId="1" xfId="2" applyFont="1" applyFill="1" applyBorder="1"/>
    <xf numFmtId="0" fontId="15" fillId="2" borderId="1" xfId="2" applyFont="1" applyFill="1" applyBorder="1" applyAlignment="1">
      <alignment wrapText="1"/>
    </xf>
    <xf numFmtId="4" fontId="15" fillId="2" borderId="1" xfId="2" applyNumberFormat="1" applyFont="1" applyFill="1" applyBorder="1"/>
    <xf numFmtId="4" fontId="0" fillId="0" borderId="1" xfId="0" applyNumberFormat="1" applyBorder="1" applyAlignment="1">
      <alignment wrapText="1"/>
    </xf>
    <xf numFmtId="4" fontId="16" fillId="0" borderId="0" xfId="2" applyNumberFormat="1" applyFont="1"/>
    <xf numFmtId="3" fontId="15" fillId="2" borderId="1" xfId="2" applyNumberFormat="1" applyFont="1" applyFill="1" applyBorder="1"/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3" fillId="4" borderId="2" xfId="2" applyFill="1" applyBorder="1"/>
    <xf numFmtId="0" fontId="13" fillId="4" borderId="2" xfId="2" applyFill="1" applyBorder="1" applyAlignment="1">
      <alignment wrapText="1"/>
    </xf>
    <xf numFmtId="4" fontId="13" fillId="4" borderId="2" xfId="2" applyNumberFormat="1" applyFill="1" applyBorder="1"/>
    <xf numFmtId="4" fontId="17" fillId="0" borderId="1" xfId="0" applyNumberFormat="1" applyFont="1" applyBorder="1"/>
    <xf numFmtId="4" fontId="17" fillId="0" borderId="1" xfId="0" applyNumberFormat="1" applyFont="1" applyBorder="1" applyAlignment="1">
      <alignment horizontal="center" vertical="center"/>
    </xf>
    <xf numFmtId="4" fontId="17" fillId="0" borderId="1" xfId="1" applyNumberFormat="1" applyFont="1" applyBorder="1"/>
    <xf numFmtId="4" fontId="17" fillId="0" borderId="0" xfId="0" applyNumberFormat="1" applyFont="1"/>
    <xf numFmtId="0" fontId="18" fillId="0" borderId="0" xfId="0" applyFont="1" applyAlignment="1"/>
    <xf numFmtId="4" fontId="10" fillId="0" borderId="1" xfId="0" applyNumberFormat="1" applyFont="1" applyBorder="1" applyAlignment="1">
      <alignment vertical="top" wrapText="1"/>
    </xf>
    <xf numFmtId="4" fontId="15" fillId="0" borderId="0" xfId="2" applyNumberFormat="1" applyFont="1"/>
    <xf numFmtId="0" fontId="13" fillId="0" borderId="0" xfId="2" applyFont="1" applyFill="1"/>
    <xf numFmtId="0" fontId="13" fillId="0" borderId="1" xfId="2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9" fillId="0" borderId="0" xfId="0" applyFont="1" applyFill="1" applyAlignment="1"/>
    <xf numFmtId="4" fontId="20" fillId="0" borderId="0" xfId="0" applyNumberFormat="1" applyFont="1" applyAlignment="1">
      <alignment horizontal="centerContinuous"/>
    </xf>
    <xf numFmtId="0" fontId="20" fillId="0" borderId="0" xfId="0" applyFont="1" applyAlignment="1"/>
    <xf numFmtId="0" fontId="13" fillId="0" borderId="0" xfId="2" applyAlignment="1">
      <alignment vertical="center"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2" fillId="0" borderId="5" xfId="0" applyFont="1" applyBorder="1"/>
    <xf numFmtId="4" fontId="12" fillId="0" borderId="5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horizontal="center"/>
    </xf>
    <xf numFmtId="0" fontId="26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top"/>
    </xf>
    <xf numFmtId="0" fontId="24" fillId="2" borderId="5" xfId="0" applyFont="1" applyFill="1" applyBorder="1" applyAlignment="1">
      <alignment horizontal="left" vertical="top" wrapText="1"/>
    </xf>
    <xf numFmtId="0" fontId="24" fillId="2" borderId="5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top" wrapText="1"/>
    </xf>
    <xf numFmtId="166" fontId="25" fillId="0" borderId="5" xfId="0" applyNumberFormat="1" applyFont="1" applyFill="1" applyBorder="1" applyAlignment="1">
      <alignment horizontal="left" vertical="top" wrapText="1"/>
    </xf>
    <xf numFmtId="0" fontId="26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0" fillId="0" borderId="1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/>
    <xf numFmtId="0" fontId="3" fillId="0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4" fontId="4" fillId="0" borderId="5" xfId="0" applyNumberFormat="1" applyFont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vertical="top"/>
    </xf>
    <xf numFmtId="0" fontId="4" fillId="7" borderId="1" xfId="0" applyFont="1" applyFill="1" applyBorder="1" applyAlignment="1">
      <alignment vertical="top"/>
    </xf>
    <xf numFmtId="4" fontId="4" fillId="7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left" vertical="top" wrapText="1"/>
    </xf>
    <xf numFmtId="0" fontId="28" fillId="6" borderId="5" xfId="0" applyFont="1" applyFill="1" applyBorder="1" applyAlignment="1">
      <alignment horizontal="left" vertical="top" wrapText="1" indent="1"/>
    </xf>
    <xf numFmtId="14" fontId="28" fillId="6" borderId="5" xfId="0" applyNumberFormat="1" applyFont="1" applyFill="1" applyBorder="1" applyAlignment="1">
      <alignment horizontal="left" vertical="top" wrapText="1"/>
    </xf>
    <xf numFmtId="4" fontId="28" fillId="6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4" fontId="5" fillId="8" borderId="1" xfId="0" applyNumberFormat="1" applyFont="1" applyFill="1" applyBorder="1" applyAlignment="1"/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top"/>
    </xf>
    <xf numFmtId="0" fontId="0" fillId="0" borderId="5" xfId="0" applyBorder="1" applyAlignment="1">
      <alignment horizontal="left"/>
    </xf>
    <xf numFmtId="166" fontId="25" fillId="0" borderId="5" xfId="0" applyNumberFormat="1" applyFont="1" applyFill="1" applyBorder="1" applyAlignment="1">
      <alignment horizontal="right" vertical="top" wrapText="1"/>
    </xf>
    <xf numFmtId="0" fontId="25" fillId="0" borderId="5" xfId="0" applyFont="1" applyFill="1" applyBorder="1" applyAlignment="1">
      <alignment horizontal="center" vertical="top" wrapText="1"/>
    </xf>
    <xf numFmtId="0" fontId="10" fillId="0" borderId="0" xfId="3"/>
    <xf numFmtId="0" fontId="30" fillId="0" borderId="5" xfId="3" applyFont="1" applyFill="1" applyBorder="1" applyAlignment="1">
      <alignment horizontal="center" vertical="center" wrapText="1"/>
    </xf>
    <xf numFmtId="0" fontId="31" fillId="0" borderId="0" xfId="3" applyFont="1" applyFill="1"/>
    <xf numFmtId="0" fontId="27" fillId="0" borderId="5" xfId="3" applyFont="1" applyFill="1" applyBorder="1" applyAlignment="1">
      <alignment horizontal="center" vertical="center" wrapText="1"/>
    </xf>
    <xf numFmtId="4" fontId="27" fillId="0" borderId="5" xfId="3" applyNumberFormat="1" applyFont="1" applyFill="1" applyBorder="1" applyAlignment="1">
      <alignment horizontal="center" vertical="center" wrapText="1"/>
    </xf>
    <xf numFmtId="0" fontId="31" fillId="0" borderId="5" xfId="3" applyFont="1" applyFill="1" applyBorder="1"/>
    <xf numFmtId="14" fontId="32" fillId="0" borderId="5" xfId="3" applyNumberFormat="1" applyFont="1" applyFill="1" applyBorder="1" applyAlignment="1">
      <alignment horizontal="center" vertical="center" wrapText="1"/>
    </xf>
    <xf numFmtId="0" fontId="10" fillId="0" borderId="5" xfId="3" applyFill="1" applyBorder="1"/>
    <xf numFmtId="4" fontId="33" fillId="0" borderId="5" xfId="3" applyNumberFormat="1" applyFont="1" applyFill="1" applyBorder="1"/>
    <xf numFmtId="0" fontId="10" fillId="0" borderId="0" xfId="3" applyFill="1"/>
    <xf numFmtId="0" fontId="34" fillId="0" borderId="0" xfId="4" applyAlignment="1">
      <alignment horizontal="left"/>
    </xf>
    <xf numFmtId="0" fontId="23" fillId="0" borderId="5" xfId="4" applyFont="1" applyFill="1" applyBorder="1" applyAlignment="1">
      <alignment horizontal="left" vertical="top"/>
    </xf>
    <xf numFmtId="0" fontId="24" fillId="0" borderId="5" xfId="4" applyFont="1" applyFill="1" applyBorder="1" applyAlignment="1">
      <alignment horizontal="left" vertical="top" wrapText="1"/>
    </xf>
    <xf numFmtId="0" fontId="24" fillId="0" borderId="7" xfId="4" applyFont="1" applyFill="1" applyBorder="1" applyAlignment="1">
      <alignment horizontal="left" vertical="top" wrapText="1"/>
    </xf>
    <xf numFmtId="0" fontId="26" fillId="0" borderId="5" xfId="4" applyFont="1" applyFill="1" applyBorder="1" applyAlignment="1">
      <alignment horizontal="left" vertical="center" wrapText="1"/>
    </xf>
    <xf numFmtId="0" fontId="25" fillId="0" borderId="8" xfId="4" applyFont="1" applyFill="1" applyBorder="1" applyAlignment="1">
      <alignment horizontal="left" vertical="top" wrapText="1"/>
    </xf>
    <xf numFmtId="166" fontId="25" fillId="0" borderId="8" xfId="4" applyNumberFormat="1" applyFont="1" applyFill="1" applyBorder="1" applyAlignment="1">
      <alignment horizontal="left" vertical="top" wrapText="1"/>
    </xf>
    <xf numFmtId="0" fontId="25" fillId="0" borderId="5" xfId="4" applyFont="1" applyFill="1" applyBorder="1" applyAlignment="1">
      <alignment horizontal="left" vertical="top" wrapText="1"/>
    </xf>
    <xf numFmtId="166" fontId="25" fillId="0" borderId="5" xfId="4" applyNumberFormat="1" applyFont="1" applyFill="1" applyBorder="1" applyAlignment="1">
      <alignment horizontal="left" vertical="top" wrapText="1"/>
    </xf>
    <xf numFmtId="0" fontId="26" fillId="0" borderId="6" xfId="4" applyFont="1" applyFill="1" applyBorder="1" applyAlignment="1">
      <alignment horizontal="left" vertical="center" wrapText="1"/>
    </xf>
    <xf numFmtId="0" fontId="28" fillId="6" borderId="5" xfId="4" applyFont="1" applyFill="1" applyBorder="1" applyAlignment="1">
      <alignment horizontal="left" vertical="top" wrapText="1"/>
    </xf>
    <xf numFmtId="0" fontId="28" fillId="6" borderId="5" xfId="4" applyFont="1" applyFill="1" applyBorder="1" applyAlignment="1">
      <alignment horizontal="left" vertical="top" wrapText="1" indent="1"/>
    </xf>
    <xf numFmtId="14" fontId="28" fillId="6" borderId="5" xfId="4" applyNumberFormat="1" applyFont="1" applyFill="1" applyBorder="1" applyAlignment="1">
      <alignment horizontal="left" vertical="top" wrapText="1"/>
    </xf>
    <xf numFmtId="0" fontId="34" fillId="0" borderId="5" xfId="4" applyBorder="1" applyAlignment="1">
      <alignment horizontal="left"/>
    </xf>
    <xf numFmtId="0" fontId="38" fillId="0" borderId="5" xfId="4" applyFont="1" applyBorder="1" applyAlignment="1">
      <alignment horizontal="left"/>
    </xf>
    <xf numFmtId="166" fontId="24" fillId="0" borderId="5" xfId="4" applyNumberFormat="1" applyFont="1" applyFill="1" applyBorder="1" applyAlignment="1">
      <alignment horizontal="left" vertical="top" wrapText="1"/>
    </xf>
    <xf numFmtId="167" fontId="38" fillId="0" borderId="5" xfId="4" applyNumberFormat="1" applyFont="1" applyBorder="1" applyAlignment="1">
      <alignment horizontal="left"/>
    </xf>
    <xf numFmtId="0" fontId="10" fillId="0" borderId="5" xfId="3" applyBorder="1"/>
    <xf numFmtId="14" fontId="27" fillId="0" borderId="5" xfId="3" applyNumberFormat="1" applyFont="1" applyFill="1" applyBorder="1" applyAlignment="1">
      <alignment horizontal="center" vertical="center" wrapText="1"/>
    </xf>
    <xf numFmtId="4" fontId="39" fillId="0" borderId="5" xfId="3" applyNumberFormat="1" applyFont="1" applyFill="1" applyBorder="1" applyAlignment="1">
      <alignment horizontal="center" vertical="center" wrapText="1"/>
    </xf>
    <xf numFmtId="0" fontId="27" fillId="0" borderId="11" xfId="3" applyFont="1" applyFill="1" applyBorder="1" applyAlignment="1">
      <alignment horizontal="center" vertical="center" wrapText="1"/>
    </xf>
    <xf numFmtId="14" fontId="27" fillId="0" borderId="11" xfId="3" applyNumberFormat="1" applyFont="1" applyFill="1" applyBorder="1" applyAlignment="1">
      <alignment horizontal="center" vertical="center" wrapText="1"/>
    </xf>
    <xf numFmtId="4" fontId="27" fillId="0" borderId="11" xfId="3" applyNumberFormat="1" applyFont="1" applyFill="1" applyBorder="1" applyAlignment="1">
      <alignment horizontal="center" vertical="center" wrapText="1"/>
    </xf>
    <xf numFmtId="4" fontId="31" fillId="0" borderId="0" xfId="3" applyNumberFormat="1" applyFont="1" applyFill="1"/>
    <xf numFmtId="4" fontId="10" fillId="0" borderId="0" xfId="3" applyNumberFormat="1"/>
    <xf numFmtId="0" fontId="32" fillId="0" borderId="5" xfId="3" applyFont="1" applyFill="1" applyBorder="1" applyAlignment="1">
      <alignment horizontal="center" vertical="center" wrapText="1"/>
    </xf>
    <xf numFmtId="4" fontId="32" fillId="0" borderId="5" xfId="3" applyNumberFormat="1" applyFont="1" applyFill="1" applyBorder="1" applyAlignment="1">
      <alignment horizontal="center" vertical="center" wrapText="1"/>
    </xf>
    <xf numFmtId="4" fontId="33" fillId="0" borderId="5" xfId="3" applyNumberFormat="1" applyFont="1" applyBorder="1" applyAlignment="1">
      <alignment horizontal="center"/>
    </xf>
    <xf numFmtId="0" fontId="10" fillId="0" borderId="5" xfId="3" applyBorder="1" applyAlignment="1">
      <alignment horizontal="center" vertical="distributed"/>
    </xf>
    <xf numFmtId="4" fontId="10" fillId="0" borderId="5" xfId="3" applyNumberFormat="1" applyBorder="1"/>
    <xf numFmtId="22" fontId="10" fillId="0" borderId="5" xfId="3" applyNumberFormat="1" applyBorder="1"/>
    <xf numFmtId="4" fontId="40" fillId="0" borderId="5" xfId="3" applyNumberFormat="1" applyFont="1" applyBorder="1"/>
    <xf numFmtId="0" fontId="0" fillId="0" borderId="0" xfId="0" applyAlignment="1"/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5" fontId="2" fillId="0" borderId="13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0" fontId="0" fillId="9" borderId="0" xfId="0" applyFill="1" applyAlignment="1"/>
    <xf numFmtId="0" fontId="5" fillId="8" borderId="1" xfId="0" applyFont="1" applyFill="1" applyBorder="1" applyAlignment="1">
      <alignment vertical="top"/>
    </xf>
    <xf numFmtId="0" fontId="6" fillId="8" borderId="1" xfId="0" applyFont="1" applyFill="1" applyBorder="1" applyAlignment="1">
      <alignment vertical="top"/>
    </xf>
    <xf numFmtId="4" fontId="0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vertical="top" wrapText="1"/>
    </xf>
    <xf numFmtId="4" fontId="4" fillId="8" borderId="1" xfId="0" applyNumberFormat="1" applyFont="1" applyFill="1" applyBorder="1" applyAlignment="1"/>
    <xf numFmtId="0" fontId="28" fillId="0" borderId="5" xfId="0" applyFont="1" applyBorder="1" applyAlignment="1">
      <alignment horizontal="left"/>
    </xf>
    <xf numFmtId="0" fontId="41" fillId="6" borderId="5" xfId="0" applyFont="1" applyFill="1" applyBorder="1" applyAlignment="1">
      <alignment horizontal="left" vertical="center" wrapText="1"/>
    </xf>
    <xf numFmtId="0" fontId="10" fillId="0" borderId="5" xfId="3" applyBorder="1" applyAlignment="1">
      <alignment horizontal="center"/>
    </xf>
    <xf numFmtId="0" fontId="42" fillId="0" borderId="5" xfId="0" applyFont="1" applyFill="1" applyBorder="1" applyAlignment="1">
      <alignment horizontal="center" vertical="top" wrapText="1"/>
    </xf>
    <xf numFmtId="0" fontId="10" fillId="0" borderId="0" xfId="0" applyFont="1"/>
    <xf numFmtId="0" fontId="43" fillId="0" borderId="5" xfId="0" applyFont="1" applyBorder="1" applyAlignment="1">
      <alignment horizontal="center" vertical="center"/>
    </xf>
    <xf numFmtId="14" fontId="42" fillId="0" borderId="5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7" fillId="0" borderId="5" xfId="0" applyFont="1" applyFill="1" applyBorder="1" applyAlignment="1">
      <alignment horizontal="center" vertical="center" wrapText="1"/>
    </xf>
    <xf numFmtId="14" fontId="27" fillId="0" borderId="5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/>
    </xf>
    <xf numFmtId="0" fontId="44" fillId="0" borderId="5" xfId="0" applyFont="1" applyBorder="1" applyAlignment="1">
      <alignment horizontal="left"/>
    </xf>
    <xf numFmtId="168" fontId="32" fillId="0" borderId="5" xfId="0" applyNumberFormat="1" applyFont="1" applyFill="1" applyBorder="1" applyAlignment="1">
      <alignment horizontal="center" vertical="center" wrapText="1"/>
    </xf>
    <xf numFmtId="0" fontId="46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46" fillId="7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wrapText="1"/>
    </xf>
    <xf numFmtId="4" fontId="46" fillId="0" borderId="10" xfId="0" applyNumberFormat="1" applyFont="1" applyFill="1" applyBorder="1" applyAlignment="1">
      <alignment horizontal="center" vertical="center" wrapText="1"/>
    </xf>
    <xf numFmtId="49" fontId="46" fillId="7" borderId="5" xfId="0" applyNumberFormat="1" applyFont="1" applyFill="1" applyBorder="1" applyAlignment="1">
      <alignment horizontal="center" vertical="center" wrapText="1"/>
    </xf>
    <xf numFmtId="4" fontId="47" fillId="0" borderId="0" xfId="0" applyNumberFormat="1" applyFont="1" applyAlignment="1">
      <alignment horizontal="center" vertical="center"/>
    </xf>
    <xf numFmtId="4" fontId="46" fillId="0" borderId="5" xfId="0" applyNumberFormat="1" applyFont="1" applyFill="1" applyBorder="1" applyAlignment="1">
      <alignment horizontal="center" vertical="center" wrapText="1"/>
    </xf>
    <xf numFmtId="4" fontId="46" fillId="7" borderId="5" xfId="0" applyNumberFormat="1" applyFont="1" applyFill="1" applyBorder="1" applyAlignment="1">
      <alignment horizontal="center" vertical="center" wrapText="1"/>
    </xf>
    <xf numFmtId="4" fontId="48" fillId="0" borderId="5" xfId="0" applyNumberFormat="1" applyFont="1" applyBorder="1" applyAlignment="1">
      <alignment horizontal="center" vertical="center" wrapText="1"/>
    </xf>
    <xf numFmtId="4" fontId="48" fillId="0" borderId="5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/>
    </xf>
    <xf numFmtId="14" fontId="46" fillId="0" borderId="5" xfId="0" applyNumberFormat="1" applyFont="1" applyFill="1" applyBorder="1" applyAlignment="1">
      <alignment horizontal="center" vertical="center" wrapText="1"/>
    </xf>
    <xf numFmtId="14" fontId="46" fillId="0" borderId="6" xfId="0" applyNumberFormat="1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wrapText="1"/>
    </xf>
    <xf numFmtId="14" fontId="46" fillId="7" borderId="5" xfId="0" applyNumberFormat="1" applyFont="1" applyFill="1" applyBorder="1" applyAlignment="1">
      <alignment horizontal="center" vertical="center" wrapText="1"/>
    </xf>
    <xf numFmtId="14" fontId="48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4" fontId="0" fillId="0" borderId="5" xfId="0" applyNumberFormat="1" applyFont="1" applyBorder="1"/>
    <xf numFmtId="22" fontId="0" fillId="0" borderId="5" xfId="0" applyNumberFormat="1" applyFont="1" applyBorder="1"/>
    <xf numFmtId="4" fontId="0" fillId="0" borderId="5" xfId="0" applyNumberFormat="1" applyBorder="1"/>
    <xf numFmtId="22" fontId="0" fillId="0" borderId="5" xfId="0" applyNumberFormat="1" applyBorder="1"/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right"/>
    </xf>
    <xf numFmtId="0" fontId="41" fillId="0" borderId="5" xfId="0" applyFont="1" applyBorder="1" applyAlignment="1">
      <alignment horizontal="left"/>
    </xf>
    <xf numFmtId="4" fontId="41" fillId="0" borderId="5" xfId="0" applyNumberFormat="1" applyFont="1" applyBorder="1" applyAlignment="1">
      <alignment horizontal="right" vertical="center"/>
    </xf>
    <xf numFmtId="4" fontId="41" fillId="6" borderId="5" xfId="0" applyNumberFormat="1" applyFont="1" applyFill="1" applyBorder="1" applyAlignment="1">
      <alignment horizontal="right" vertical="center" wrapText="1"/>
    </xf>
    <xf numFmtId="166" fontId="25" fillId="0" borderId="7" xfId="0" applyNumberFormat="1" applyFont="1" applyFill="1" applyBorder="1" applyAlignment="1">
      <alignment horizontal="left" vertical="top" wrapText="1"/>
    </xf>
    <xf numFmtId="0" fontId="41" fillId="0" borderId="5" xfId="0" applyFont="1" applyBorder="1" applyAlignment="1">
      <alignment horizontal="left" wrapText="1"/>
    </xf>
    <xf numFmtId="4" fontId="41" fillId="0" borderId="5" xfId="0" applyNumberFormat="1" applyFont="1" applyBorder="1" applyAlignment="1">
      <alignment horizontal="right"/>
    </xf>
    <xf numFmtId="0" fontId="41" fillId="0" borderId="6" xfId="0" applyFont="1" applyBorder="1" applyAlignment="1">
      <alignment horizontal="left"/>
    </xf>
    <xf numFmtId="14" fontId="25" fillId="0" borderId="5" xfId="0" applyNumberFormat="1" applyFont="1" applyFill="1" applyBorder="1" applyAlignment="1">
      <alignment horizontal="left" vertical="top" wrapText="1"/>
    </xf>
    <xf numFmtId="4" fontId="28" fillId="0" borderId="5" xfId="0" applyNumberFormat="1" applyFont="1" applyBorder="1" applyAlignment="1">
      <alignment horizontal="right"/>
    </xf>
    <xf numFmtId="4" fontId="26" fillId="0" borderId="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51" fillId="0" borderId="5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8" fillId="0" borderId="5" xfId="0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left"/>
    </xf>
    <xf numFmtId="14" fontId="25" fillId="0" borderId="6" xfId="0" applyNumberFormat="1" applyFont="1" applyFill="1" applyBorder="1" applyAlignment="1">
      <alignment horizontal="left" vertical="top" wrapText="1"/>
    </xf>
    <xf numFmtId="14" fontId="25" fillId="0" borderId="5" xfId="0" applyNumberFormat="1" applyFont="1" applyFill="1" applyBorder="1" applyAlignment="1">
      <alignment horizontal="center" vertical="center" wrapText="1"/>
    </xf>
    <xf numFmtId="166" fontId="51" fillId="0" borderId="5" xfId="0" applyNumberFormat="1" applyFont="1" applyFill="1" applyBorder="1" applyAlignment="1">
      <alignment horizontal="right" vertical="top" wrapText="1"/>
    </xf>
    <xf numFmtId="166" fontId="25" fillId="0" borderId="6" xfId="0" applyNumberFormat="1" applyFont="1" applyFill="1" applyBorder="1" applyAlignment="1">
      <alignment horizontal="right" vertical="top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8" fillId="6" borderId="5" xfId="0" applyFont="1" applyFill="1" applyBorder="1" applyAlignment="1">
      <alignment horizontal="center" vertical="center" wrapText="1"/>
    </xf>
    <xf numFmtId="4" fontId="28" fillId="0" borderId="5" xfId="0" applyNumberFormat="1" applyFont="1" applyBorder="1" applyAlignment="1">
      <alignment horizontal="right" vertical="center"/>
    </xf>
    <xf numFmtId="4" fontId="32" fillId="0" borderId="5" xfId="0" applyNumberFormat="1" applyFont="1" applyFill="1" applyBorder="1" applyAlignment="1">
      <alignment horizontal="center" vertical="center" wrapText="1"/>
    </xf>
    <xf numFmtId="0" fontId="44" fillId="0" borderId="5" xfId="0" applyFont="1" applyBorder="1"/>
    <xf numFmtId="0" fontId="45" fillId="0" borderId="5" xfId="0" applyFont="1" applyBorder="1"/>
    <xf numFmtId="14" fontId="28" fillId="6" borderId="5" xfId="0" applyNumberFormat="1" applyFont="1" applyFill="1" applyBorder="1" applyAlignment="1">
      <alignment horizontal="center" vertical="center" wrapText="1"/>
    </xf>
    <xf numFmtId="4" fontId="28" fillId="6" borderId="5" xfId="0" applyNumberFormat="1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0" fontId="10" fillId="0" borderId="0" xfId="3" applyBorder="1"/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5" fillId="8" borderId="5" xfId="0" applyNumberFormat="1" applyFont="1" applyFill="1" applyBorder="1" applyAlignment="1"/>
    <xf numFmtId="0" fontId="5" fillId="0" borderId="0" xfId="0" applyFont="1" applyFill="1" applyAlignment="1">
      <alignment horizontal="centerContinuous"/>
    </xf>
    <xf numFmtId="0" fontId="28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9" fillId="0" borderId="0" xfId="3" applyFont="1" applyAlignment="1">
      <alignment horizontal="center"/>
    </xf>
    <xf numFmtId="0" fontId="25" fillId="0" borderId="5" xfId="4" applyFont="1" applyFill="1" applyBorder="1" applyAlignment="1">
      <alignment horizontal="left" vertical="top" wrapText="1"/>
    </xf>
    <xf numFmtId="0" fontId="25" fillId="0" borderId="6" xfId="4" applyFont="1" applyFill="1" applyBorder="1" applyAlignment="1">
      <alignment horizontal="left" vertical="top" wrapText="1"/>
    </xf>
    <xf numFmtId="166" fontId="25" fillId="0" borderId="5" xfId="4" applyNumberFormat="1" applyFont="1" applyFill="1" applyBorder="1" applyAlignment="1">
      <alignment horizontal="left" vertical="top" wrapText="1"/>
    </xf>
    <xf numFmtId="166" fontId="25" fillId="0" borderId="6" xfId="4" applyNumberFormat="1" applyFont="1" applyFill="1" applyBorder="1" applyAlignment="1">
      <alignment horizontal="left" vertical="top" wrapText="1"/>
    </xf>
    <xf numFmtId="0" fontId="23" fillId="0" borderId="7" xfId="4" applyFont="1" applyFill="1" applyBorder="1" applyAlignment="1">
      <alignment horizontal="left" vertical="top"/>
    </xf>
    <xf numFmtId="0" fontId="23" fillId="0" borderId="9" xfId="4" applyFont="1" applyFill="1" applyBorder="1" applyAlignment="1">
      <alignment horizontal="left" vertical="top"/>
    </xf>
    <xf numFmtId="0" fontId="23" fillId="0" borderId="10" xfId="4" applyFont="1" applyFill="1" applyBorder="1" applyAlignment="1">
      <alignment horizontal="left" vertical="top"/>
    </xf>
    <xf numFmtId="0" fontId="23" fillId="0" borderId="5" xfId="4" applyFont="1" applyFill="1" applyBorder="1" applyAlignment="1">
      <alignment horizontal="left" vertical="top"/>
    </xf>
    <xf numFmtId="0" fontId="35" fillId="0" borderId="0" xfId="4" applyFont="1" applyFill="1" applyAlignment="1">
      <alignment horizontal="center" vertical="center" wrapText="1"/>
    </xf>
    <xf numFmtId="0" fontId="34" fillId="0" borderId="0" xfId="4" applyAlignment="1">
      <alignment horizontal="left" vertical="center" wrapText="1"/>
    </xf>
    <xf numFmtId="0" fontId="36" fillId="0" borderId="0" xfId="4" applyFont="1" applyFill="1" applyAlignment="1">
      <alignment horizontal="left" vertical="center" wrapText="1"/>
    </xf>
    <xf numFmtId="0" fontId="37" fillId="0" borderId="0" xfId="4" applyFont="1" applyFill="1" applyAlignment="1">
      <alignment horizontal="left" vertical="top"/>
    </xf>
    <xf numFmtId="0" fontId="23" fillId="0" borderId="0" xfId="4" applyFont="1" applyFill="1" applyAlignment="1">
      <alignment horizontal="left" vertical="top"/>
    </xf>
    <xf numFmtId="0" fontId="12" fillId="10" borderId="0" xfId="0" applyFont="1" applyFill="1" applyAlignment="1">
      <alignment horizontal="center" vertical="top"/>
    </xf>
    <xf numFmtId="0" fontId="22" fillId="0" borderId="5" xfId="3" applyFont="1" applyBorder="1" applyAlignment="1">
      <alignment horizontal="center"/>
    </xf>
    <xf numFmtId="0" fontId="53" fillId="0" borderId="0" xfId="5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17</xdr:col>
      <xdr:colOff>219075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438275"/>
          <a:ext cx="15459075" cy="352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4;&#1041;_69.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0">
          <cell r="E170">
            <v>4816308558.7799997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xarid.uzex.uz/ru-RU/competitive/resultitem/9125058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view="pageBreakPreview" zoomScaleNormal="130" zoomScaleSheetLayoutView="100" workbookViewId="0">
      <pane ySplit="5" topLeftCell="A105" activePane="bottomLeft" state="frozen"/>
      <selection pane="bottomLeft" activeCell="A3" sqref="A3:B3"/>
    </sheetView>
  </sheetViews>
  <sheetFormatPr defaultRowHeight="12"/>
  <cols>
    <col min="1" max="1" width="81.7109375" style="24" customWidth="1"/>
    <col min="2" max="2" width="24.28515625" style="25" customWidth="1"/>
    <col min="3" max="5" width="9.140625" style="25"/>
    <col min="6" max="6" width="13.42578125" style="25" bestFit="1" customWidth="1"/>
    <col min="7" max="16384" width="9.140625" style="25"/>
  </cols>
  <sheetData>
    <row r="1" spans="1:2">
      <c r="B1" s="83" t="s">
        <v>36</v>
      </c>
    </row>
    <row r="2" spans="1:2" s="26" customFormat="1">
      <c r="A2" s="292" t="s">
        <v>0</v>
      </c>
      <c r="B2" s="292"/>
    </row>
    <row r="3" spans="1:2" s="26" customFormat="1">
      <c r="A3" s="293" t="s">
        <v>2302</v>
      </c>
      <c r="B3" s="293"/>
    </row>
    <row r="4" spans="1:2">
      <c r="A4" s="113"/>
      <c r="B4" s="290" t="s">
        <v>2651</v>
      </c>
    </row>
    <row r="5" spans="1:2">
      <c r="A5" s="114" t="s">
        <v>1</v>
      </c>
      <c r="B5" s="110" t="s">
        <v>2</v>
      </c>
    </row>
    <row r="6" spans="1:2">
      <c r="A6" s="187" t="s">
        <v>2562</v>
      </c>
      <c r="B6" s="189">
        <v>13300000</v>
      </c>
    </row>
    <row r="7" spans="1:2" ht="31.5" customHeight="1">
      <c r="A7" s="188" t="s">
        <v>2563</v>
      </c>
      <c r="B7" s="190">
        <v>13300000</v>
      </c>
    </row>
    <row r="8" spans="1:2" s="262" customFormat="1" ht="29.25" customHeight="1">
      <c r="A8" s="187" t="s">
        <v>2564</v>
      </c>
      <c r="B8" s="189">
        <v>34608000</v>
      </c>
    </row>
    <row r="9" spans="1:2">
      <c r="A9" s="188" t="s">
        <v>2565</v>
      </c>
      <c r="B9" s="190">
        <v>34608000</v>
      </c>
    </row>
    <row r="10" spans="1:2">
      <c r="A10" s="187" t="s">
        <v>2566</v>
      </c>
      <c r="B10" s="189">
        <v>3955952</v>
      </c>
    </row>
    <row r="11" spans="1:2">
      <c r="A11" s="188" t="s">
        <v>2567</v>
      </c>
      <c r="B11" s="190">
        <v>3955952</v>
      </c>
    </row>
    <row r="12" spans="1:2" s="27" customFormat="1">
      <c r="A12" s="187" t="s">
        <v>2568</v>
      </c>
      <c r="B12" s="189">
        <v>1988000</v>
      </c>
    </row>
    <row r="13" spans="1:2">
      <c r="A13" s="188" t="s">
        <v>2569</v>
      </c>
      <c r="B13" s="190">
        <v>1988000</v>
      </c>
    </row>
    <row r="14" spans="1:2" s="27" customFormat="1">
      <c r="A14" s="187" t="s">
        <v>2570</v>
      </c>
      <c r="B14" s="189">
        <v>149310000</v>
      </c>
    </row>
    <row r="15" spans="1:2">
      <c r="A15" s="188" t="s">
        <v>2571</v>
      </c>
      <c r="B15" s="190">
        <v>149310000</v>
      </c>
    </row>
    <row r="16" spans="1:2" s="27" customFormat="1">
      <c r="A16" s="187" t="s">
        <v>2572</v>
      </c>
      <c r="B16" s="189">
        <v>2664090</v>
      </c>
    </row>
    <row r="17" spans="1:2">
      <c r="A17" s="188" t="s">
        <v>2573</v>
      </c>
      <c r="B17" s="190">
        <v>2664090</v>
      </c>
    </row>
    <row r="18" spans="1:2">
      <c r="A18" s="187" t="s">
        <v>2574</v>
      </c>
      <c r="B18" s="189">
        <v>100000000</v>
      </c>
    </row>
    <row r="19" spans="1:2" s="27" customFormat="1">
      <c r="A19" s="188" t="s">
        <v>2575</v>
      </c>
      <c r="B19" s="190">
        <v>100000000</v>
      </c>
    </row>
    <row r="20" spans="1:2" s="27" customFormat="1">
      <c r="A20" s="187" t="s">
        <v>2576</v>
      </c>
      <c r="B20" s="189">
        <v>1490000</v>
      </c>
    </row>
    <row r="21" spans="1:2" s="27" customFormat="1">
      <c r="A21" s="188" t="s">
        <v>2577</v>
      </c>
      <c r="B21" s="190">
        <v>600000</v>
      </c>
    </row>
    <row r="22" spans="1:2" s="27" customFormat="1">
      <c r="A22" s="188" t="s">
        <v>2578</v>
      </c>
      <c r="B22" s="190">
        <v>240000</v>
      </c>
    </row>
    <row r="23" spans="1:2" s="27" customFormat="1">
      <c r="A23" s="188" t="s">
        <v>2579</v>
      </c>
      <c r="B23" s="190">
        <v>450000</v>
      </c>
    </row>
    <row r="24" spans="1:2" s="27" customFormat="1">
      <c r="A24" s="188" t="s">
        <v>2580</v>
      </c>
      <c r="B24" s="190">
        <v>200000</v>
      </c>
    </row>
    <row r="25" spans="1:2" s="27" customFormat="1">
      <c r="A25" s="187" t="s">
        <v>2581</v>
      </c>
      <c r="B25" s="189">
        <v>10105088</v>
      </c>
    </row>
    <row r="26" spans="1:2" s="27" customFormat="1">
      <c r="A26" s="188" t="s">
        <v>2582</v>
      </c>
      <c r="B26" s="190">
        <v>4816000</v>
      </c>
    </row>
    <row r="27" spans="1:2" s="27" customFormat="1">
      <c r="A27" s="188" t="s">
        <v>2583</v>
      </c>
      <c r="B27" s="190">
        <v>809088</v>
      </c>
    </row>
    <row r="28" spans="1:2" s="27" customFormat="1">
      <c r="A28" s="188" t="s">
        <v>2584</v>
      </c>
      <c r="B28" s="190">
        <v>4480000</v>
      </c>
    </row>
    <row r="29" spans="1:2" s="27" customFormat="1">
      <c r="A29" s="187" t="s">
        <v>2585</v>
      </c>
      <c r="B29" s="189">
        <v>3600000</v>
      </c>
    </row>
    <row r="30" spans="1:2" s="27" customFormat="1">
      <c r="A30" s="188" t="s">
        <v>2586</v>
      </c>
      <c r="B30" s="190">
        <v>3600000</v>
      </c>
    </row>
    <row r="31" spans="1:2" s="27" customFormat="1">
      <c r="A31" s="187" t="s">
        <v>2587</v>
      </c>
      <c r="B31" s="189">
        <v>2312600</v>
      </c>
    </row>
    <row r="32" spans="1:2" s="27" customFormat="1">
      <c r="A32" s="188" t="s">
        <v>2588</v>
      </c>
      <c r="B32" s="190">
        <v>2312600</v>
      </c>
    </row>
    <row r="33" spans="1:2" s="27" customFormat="1">
      <c r="A33" s="187" t="s">
        <v>2589</v>
      </c>
      <c r="B33" s="189">
        <v>595960</v>
      </c>
    </row>
    <row r="34" spans="1:2" s="27" customFormat="1">
      <c r="A34" s="188" t="s">
        <v>2590</v>
      </c>
      <c r="B34" s="190">
        <v>595960</v>
      </c>
    </row>
    <row r="35" spans="1:2" s="27" customFormat="1">
      <c r="A35" s="187" t="s">
        <v>2591</v>
      </c>
      <c r="B35" s="189">
        <v>740000</v>
      </c>
    </row>
    <row r="36" spans="1:2" s="27" customFormat="1">
      <c r="A36" s="188" t="s">
        <v>2592</v>
      </c>
      <c r="B36" s="190">
        <v>740000</v>
      </c>
    </row>
    <row r="37" spans="1:2" s="27" customFormat="1">
      <c r="A37" s="187" t="s">
        <v>2593</v>
      </c>
      <c r="B37" s="189">
        <v>570900000</v>
      </c>
    </row>
    <row r="38" spans="1:2" s="27" customFormat="1">
      <c r="A38" s="188" t="s">
        <v>2594</v>
      </c>
      <c r="B38" s="190">
        <v>45000000</v>
      </c>
    </row>
    <row r="39" spans="1:2" s="27" customFormat="1">
      <c r="A39" s="188" t="s">
        <v>2595</v>
      </c>
      <c r="B39" s="190">
        <v>87600000</v>
      </c>
    </row>
    <row r="40" spans="1:2" s="27" customFormat="1">
      <c r="A40" s="188" t="s">
        <v>2596</v>
      </c>
      <c r="B40" s="190">
        <v>39375000</v>
      </c>
    </row>
    <row r="41" spans="1:2" s="27" customFormat="1">
      <c r="A41" s="188" t="s">
        <v>2597</v>
      </c>
      <c r="B41" s="190">
        <v>31500000</v>
      </c>
    </row>
    <row r="42" spans="1:2" s="27" customFormat="1">
      <c r="A42" s="188" t="s">
        <v>2598</v>
      </c>
      <c r="B42" s="190">
        <v>94500000</v>
      </c>
    </row>
    <row r="43" spans="1:2" s="27" customFormat="1">
      <c r="A43" s="188" t="s">
        <v>2599</v>
      </c>
      <c r="B43" s="190">
        <v>50625000</v>
      </c>
    </row>
    <row r="44" spans="1:2" s="27" customFormat="1">
      <c r="A44" s="188" t="s">
        <v>2600</v>
      </c>
      <c r="B44" s="190">
        <v>222300000</v>
      </c>
    </row>
    <row r="45" spans="1:2" s="27" customFormat="1">
      <c r="A45" s="187" t="s">
        <v>2601</v>
      </c>
      <c r="B45" s="189">
        <v>1365000</v>
      </c>
    </row>
    <row r="46" spans="1:2" s="27" customFormat="1">
      <c r="A46" s="188" t="s">
        <v>2602</v>
      </c>
      <c r="B46" s="190">
        <v>1365000</v>
      </c>
    </row>
    <row r="47" spans="1:2" s="27" customFormat="1">
      <c r="A47" s="187" t="s">
        <v>2603</v>
      </c>
      <c r="B47" s="189">
        <v>5800000</v>
      </c>
    </row>
    <row r="48" spans="1:2" s="27" customFormat="1">
      <c r="A48" s="188" t="s">
        <v>2604</v>
      </c>
      <c r="B48" s="190">
        <v>2600000</v>
      </c>
    </row>
    <row r="49" spans="1:2" s="27" customFormat="1">
      <c r="A49" s="188" t="s">
        <v>2605</v>
      </c>
      <c r="B49" s="190">
        <v>600000</v>
      </c>
    </row>
    <row r="50" spans="1:2" s="27" customFormat="1">
      <c r="A50" s="188" t="s">
        <v>2606</v>
      </c>
      <c r="B50" s="190">
        <v>2600000</v>
      </c>
    </row>
    <row r="51" spans="1:2" s="27" customFormat="1">
      <c r="A51" s="187" t="s">
        <v>103</v>
      </c>
      <c r="B51" s="189">
        <v>6685559.0999999996</v>
      </c>
    </row>
    <row r="52" spans="1:2" s="27" customFormat="1">
      <c r="A52" s="188" t="s">
        <v>2607</v>
      </c>
      <c r="B52" s="190">
        <v>6685559.0999999996</v>
      </c>
    </row>
    <row r="53" spans="1:2" s="27" customFormat="1">
      <c r="A53" s="187" t="s">
        <v>2539</v>
      </c>
      <c r="B53" s="189">
        <v>2587500</v>
      </c>
    </row>
    <row r="54" spans="1:2" s="27" customFormat="1">
      <c r="A54" s="188" t="s">
        <v>2608</v>
      </c>
      <c r="B54" s="190">
        <v>262500</v>
      </c>
    </row>
    <row r="55" spans="1:2" s="27" customFormat="1">
      <c r="A55" s="188" t="s">
        <v>2609</v>
      </c>
      <c r="B55" s="190">
        <v>2325000</v>
      </c>
    </row>
    <row r="56" spans="1:2" s="27" customFormat="1">
      <c r="A56" s="187" t="s">
        <v>2540</v>
      </c>
      <c r="B56" s="189">
        <v>6250720</v>
      </c>
    </row>
    <row r="57" spans="1:2" s="27" customFormat="1">
      <c r="A57" s="188" t="s">
        <v>2610</v>
      </c>
      <c r="B57" s="190">
        <v>6250720</v>
      </c>
    </row>
    <row r="58" spans="1:2" s="27" customFormat="1">
      <c r="A58" s="187" t="s">
        <v>2541</v>
      </c>
      <c r="B58" s="189">
        <v>9417558000</v>
      </c>
    </row>
    <row r="59" spans="1:2" s="27" customFormat="1">
      <c r="A59" s="188" t="s">
        <v>2611</v>
      </c>
      <c r="B59" s="190">
        <v>2217558000</v>
      </c>
    </row>
    <row r="60" spans="1:2" s="27" customFormat="1">
      <c r="A60" s="188" t="s">
        <v>2612</v>
      </c>
      <c r="B60" s="190">
        <v>7200000000</v>
      </c>
    </row>
    <row r="61" spans="1:2" s="27" customFormat="1">
      <c r="A61" s="187" t="s">
        <v>2542</v>
      </c>
      <c r="B61" s="189">
        <v>7800000</v>
      </c>
    </row>
    <row r="62" spans="1:2" s="27" customFormat="1">
      <c r="A62" s="188" t="s">
        <v>2613</v>
      </c>
      <c r="B62" s="190">
        <v>3900000</v>
      </c>
    </row>
    <row r="63" spans="1:2" s="27" customFormat="1">
      <c r="A63" s="188" t="s">
        <v>2614</v>
      </c>
      <c r="B63" s="190">
        <v>3900000</v>
      </c>
    </row>
    <row r="64" spans="1:2" s="27" customFormat="1">
      <c r="A64" s="187" t="s">
        <v>2543</v>
      </c>
      <c r="B64" s="189">
        <v>13849440</v>
      </c>
    </row>
    <row r="65" spans="1:2" s="27" customFormat="1">
      <c r="A65" s="188" t="s">
        <v>2615</v>
      </c>
      <c r="B65" s="190">
        <v>13849440</v>
      </c>
    </row>
    <row r="66" spans="1:2" s="27" customFormat="1">
      <c r="A66" s="187" t="s">
        <v>2544</v>
      </c>
      <c r="B66" s="189">
        <v>1692220</v>
      </c>
    </row>
    <row r="67" spans="1:2" s="27" customFormat="1">
      <c r="A67" s="188" t="s">
        <v>2616</v>
      </c>
      <c r="B67" s="190">
        <v>1692220</v>
      </c>
    </row>
    <row r="68" spans="1:2" s="27" customFormat="1">
      <c r="A68" s="187" t="s">
        <v>2545</v>
      </c>
      <c r="B68" s="189">
        <v>9000000</v>
      </c>
    </row>
    <row r="69" spans="1:2" s="27" customFormat="1">
      <c r="A69" s="188" t="s">
        <v>2617</v>
      </c>
      <c r="B69" s="190">
        <v>9000000</v>
      </c>
    </row>
    <row r="70" spans="1:2" s="27" customFormat="1">
      <c r="A70" s="187" t="s">
        <v>2546</v>
      </c>
      <c r="B70" s="189">
        <v>4928000</v>
      </c>
    </row>
    <row r="71" spans="1:2" s="27" customFormat="1">
      <c r="A71" s="188" t="s">
        <v>2618</v>
      </c>
      <c r="B71" s="190">
        <v>4928000</v>
      </c>
    </row>
    <row r="72" spans="1:2" s="27" customFormat="1">
      <c r="A72" s="187" t="s">
        <v>2547</v>
      </c>
      <c r="B72" s="189">
        <v>72225000</v>
      </c>
    </row>
    <row r="73" spans="1:2" s="27" customFormat="1">
      <c r="A73" s="188" t="s">
        <v>2619</v>
      </c>
      <c r="B73" s="190">
        <v>72225000</v>
      </c>
    </row>
    <row r="74" spans="1:2" s="27" customFormat="1">
      <c r="A74" s="187" t="s">
        <v>2548</v>
      </c>
      <c r="B74" s="189">
        <v>2932500</v>
      </c>
    </row>
    <row r="75" spans="1:2" s="27" customFormat="1">
      <c r="A75" s="188" t="s">
        <v>2620</v>
      </c>
      <c r="B75" s="190">
        <v>2932500</v>
      </c>
    </row>
    <row r="76" spans="1:2" s="27" customFormat="1">
      <c r="A76" s="187" t="s">
        <v>2549</v>
      </c>
      <c r="B76" s="189">
        <v>65312500</v>
      </c>
    </row>
    <row r="77" spans="1:2" s="27" customFormat="1">
      <c r="A77" s="188" t="s">
        <v>2621</v>
      </c>
      <c r="B77" s="190">
        <v>65312500</v>
      </c>
    </row>
    <row r="78" spans="1:2" s="27" customFormat="1">
      <c r="A78" s="187" t="s">
        <v>2550</v>
      </c>
      <c r="B78" s="189">
        <v>22000000</v>
      </c>
    </row>
    <row r="79" spans="1:2" s="27" customFormat="1">
      <c r="A79" s="188" t="s">
        <v>2622</v>
      </c>
      <c r="B79" s="190">
        <v>22000000</v>
      </c>
    </row>
    <row r="80" spans="1:2" s="27" customFormat="1">
      <c r="A80" s="187" t="s">
        <v>2551</v>
      </c>
      <c r="B80" s="189">
        <v>4700000</v>
      </c>
    </row>
    <row r="81" spans="1:2" s="27" customFormat="1">
      <c r="A81" s="188" t="s">
        <v>2623</v>
      </c>
      <c r="B81" s="190">
        <v>4700000</v>
      </c>
    </row>
    <row r="82" spans="1:2" s="27" customFormat="1">
      <c r="A82" s="187" t="s">
        <v>2552</v>
      </c>
      <c r="B82" s="189">
        <v>728000</v>
      </c>
    </row>
    <row r="83" spans="1:2" s="27" customFormat="1">
      <c r="A83" s="188" t="s">
        <v>2624</v>
      </c>
      <c r="B83" s="190">
        <v>728000</v>
      </c>
    </row>
    <row r="84" spans="1:2" s="27" customFormat="1">
      <c r="A84" s="187" t="s">
        <v>2553</v>
      </c>
      <c r="B84" s="189">
        <v>1575000</v>
      </c>
    </row>
    <row r="85" spans="1:2" s="27" customFormat="1">
      <c r="A85" s="188" t="s">
        <v>2625</v>
      </c>
      <c r="B85" s="190">
        <v>1575000</v>
      </c>
    </row>
    <row r="86" spans="1:2" s="27" customFormat="1">
      <c r="A86" s="187" t="s">
        <v>2554</v>
      </c>
      <c r="B86" s="189">
        <v>6313940</v>
      </c>
    </row>
    <row r="87" spans="1:2" s="27" customFormat="1">
      <c r="A87" s="188" t="s">
        <v>2626</v>
      </c>
      <c r="B87" s="190">
        <v>5279000</v>
      </c>
    </row>
    <row r="88" spans="1:2" s="27" customFormat="1">
      <c r="A88" s="188" t="s">
        <v>2627</v>
      </c>
      <c r="B88" s="190">
        <v>355000</v>
      </c>
    </row>
    <row r="89" spans="1:2" s="27" customFormat="1">
      <c r="A89" s="188" t="s">
        <v>2628</v>
      </c>
      <c r="B89" s="190">
        <v>354940</v>
      </c>
    </row>
    <row r="90" spans="1:2" s="27" customFormat="1">
      <c r="A90" s="188" t="s">
        <v>2629</v>
      </c>
      <c r="B90" s="190">
        <v>325000</v>
      </c>
    </row>
    <row r="91" spans="1:2" s="27" customFormat="1">
      <c r="A91" s="187" t="s">
        <v>2555</v>
      </c>
      <c r="B91" s="189">
        <v>2422000</v>
      </c>
    </row>
    <row r="92" spans="1:2" s="27" customFormat="1">
      <c r="A92" s="188" t="s">
        <v>2630</v>
      </c>
      <c r="B92" s="190">
        <v>620480</v>
      </c>
    </row>
    <row r="93" spans="1:2" s="27" customFormat="1">
      <c r="A93" s="188" t="s">
        <v>2631</v>
      </c>
      <c r="B93" s="190">
        <v>1500800</v>
      </c>
    </row>
    <row r="94" spans="1:2" s="27" customFormat="1">
      <c r="A94" s="188" t="s">
        <v>2632</v>
      </c>
      <c r="B94" s="190">
        <v>300720</v>
      </c>
    </row>
    <row r="95" spans="1:2" s="27" customFormat="1">
      <c r="A95" s="187" t="s">
        <v>2556</v>
      </c>
      <c r="B95" s="189">
        <v>654351824.61000001</v>
      </c>
    </row>
    <row r="96" spans="1:2" s="27" customFormat="1">
      <c r="A96" s="188" t="s">
        <v>2633</v>
      </c>
      <c r="B96" s="190">
        <v>654351824.61000001</v>
      </c>
    </row>
    <row r="97" spans="1:2" s="27" customFormat="1">
      <c r="A97" s="187" t="s">
        <v>2557</v>
      </c>
      <c r="B97" s="189">
        <v>4725000</v>
      </c>
    </row>
    <row r="98" spans="1:2" s="27" customFormat="1" ht="27.75" customHeight="1">
      <c r="A98" s="188" t="s">
        <v>2634</v>
      </c>
      <c r="B98" s="190">
        <v>1350000</v>
      </c>
    </row>
    <row r="99" spans="1:2" s="27" customFormat="1">
      <c r="A99" s="188" t="s">
        <v>2635</v>
      </c>
      <c r="B99" s="190">
        <v>2025000</v>
      </c>
    </row>
    <row r="100" spans="1:2" s="27" customFormat="1">
      <c r="A100" s="188" t="s">
        <v>2636</v>
      </c>
      <c r="B100" s="190">
        <v>1350000</v>
      </c>
    </row>
    <row r="101" spans="1:2" s="27" customFormat="1">
      <c r="A101" s="187" t="s">
        <v>2558</v>
      </c>
      <c r="B101" s="189">
        <v>40000000</v>
      </c>
    </row>
    <row r="102" spans="1:2" s="27" customFormat="1">
      <c r="A102" s="188" t="s">
        <v>2637</v>
      </c>
      <c r="B102" s="190">
        <v>40000000</v>
      </c>
    </row>
    <row r="103" spans="1:2" s="27" customFormat="1">
      <c r="A103" s="187" t="s">
        <v>2559</v>
      </c>
      <c r="B103" s="189">
        <v>35884800</v>
      </c>
    </row>
    <row r="104" spans="1:2" s="27" customFormat="1">
      <c r="A104" s="188" t="s">
        <v>2638</v>
      </c>
      <c r="B104" s="190">
        <v>5712000</v>
      </c>
    </row>
    <row r="105" spans="1:2" s="27" customFormat="1">
      <c r="A105" s="188" t="s">
        <v>2639</v>
      </c>
      <c r="B105" s="190">
        <v>268800</v>
      </c>
    </row>
    <row r="106" spans="1:2" s="27" customFormat="1">
      <c r="A106" s="188" t="s">
        <v>2640</v>
      </c>
      <c r="B106" s="190">
        <v>29904000</v>
      </c>
    </row>
    <row r="107" spans="1:2" s="27" customFormat="1">
      <c r="A107" s="187" t="s">
        <v>2560</v>
      </c>
      <c r="B107" s="189">
        <v>6720000</v>
      </c>
    </row>
    <row r="108" spans="1:2" s="27" customFormat="1">
      <c r="A108" s="188" t="s">
        <v>2641</v>
      </c>
      <c r="B108" s="190">
        <v>6720000</v>
      </c>
    </row>
    <row r="109" spans="1:2" s="27" customFormat="1">
      <c r="A109" s="187" t="s">
        <v>2561</v>
      </c>
      <c r="B109" s="189">
        <v>4397881.5999999996</v>
      </c>
    </row>
    <row r="110" spans="1:2" s="27" customFormat="1">
      <c r="A110" s="188" t="s">
        <v>2642</v>
      </c>
      <c r="B110" s="190">
        <v>731001.6</v>
      </c>
    </row>
    <row r="111" spans="1:2" s="27" customFormat="1">
      <c r="A111" s="188" t="s">
        <v>2643</v>
      </c>
      <c r="B111" s="190">
        <v>790675.2</v>
      </c>
    </row>
    <row r="112" spans="1:2" s="27" customFormat="1">
      <c r="A112" s="188" t="s">
        <v>2644</v>
      </c>
      <c r="B112" s="190">
        <v>1708000</v>
      </c>
    </row>
    <row r="113" spans="1:2" s="27" customFormat="1">
      <c r="A113" s="188" t="s">
        <v>2645</v>
      </c>
      <c r="B113" s="190">
        <v>1168204.8</v>
      </c>
    </row>
    <row r="114" spans="1:2" s="27" customFormat="1">
      <c r="A114" s="187" t="s">
        <v>2646</v>
      </c>
      <c r="B114" s="189">
        <v>600000</v>
      </c>
    </row>
    <row r="115" spans="1:2" s="27" customFormat="1">
      <c r="A115" s="188" t="s">
        <v>2647</v>
      </c>
      <c r="B115" s="190">
        <v>600000</v>
      </c>
    </row>
    <row r="116" spans="1:2" s="27" customFormat="1">
      <c r="A116" s="187" t="s">
        <v>2648</v>
      </c>
      <c r="B116" s="189">
        <v>1726750</v>
      </c>
    </row>
    <row r="117" spans="1:2" s="27" customFormat="1">
      <c r="A117" s="188" t="s">
        <v>2649</v>
      </c>
      <c r="B117" s="190">
        <v>889250</v>
      </c>
    </row>
    <row r="118" spans="1:2" s="27" customFormat="1" ht="12.75" thickBot="1">
      <c r="A118" s="188" t="s">
        <v>2650</v>
      </c>
      <c r="B118" s="190">
        <v>837500</v>
      </c>
    </row>
    <row r="119" spans="1:2" s="27" customFormat="1" ht="15">
      <c r="A119" s="287" t="s">
        <v>301</v>
      </c>
      <c r="B119" s="248"/>
    </row>
    <row r="120" spans="1:2">
      <c r="A120" s="134" t="s">
        <v>9</v>
      </c>
      <c r="B120" s="289">
        <f>SUM(B6:B119)/2</f>
        <v>11299701325.309999</v>
      </c>
    </row>
    <row r="121" spans="1:2">
      <c r="A121" s="111"/>
      <c r="B121" s="112"/>
    </row>
  </sheetData>
  <autoFilter ref="A5:B120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9"/>
  <sheetViews>
    <sheetView view="pageBreakPreview" zoomScaleSheetLayoutView="100" workbookViewId="0">
      <selection activeCell="P16" sqref="P16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87" customWidth="1"/>
    <col min="11" max="11" width="14.42578125" customWidth="1"/>
    <col min="12" max="12" width="14.28515625" style="30" customWidth="1"/>
    <col min="13" max="13" width="14.140625" customWidth="1"/>
  </cols>
  <sheetData>
    <row r="1" spans="1:13">
      <c r="H1" t="s">
        <v>119</v>
      </c>
    </row>
    <row r="2" spans="1:13">
      <c r="A2" s="298" t="s">
        <v>65</v>
      </c>
      <c r="B2" s="298"/>
      <c r="C2" s="298"/>
      <c r="D2" s="298"/>
      <c r="E2" s="298"/>
      <c r="F2" s="298"/>
      <c r="G2" s="298"/>
      <c r="H2" s="298"/>
    </row>
    <row r="3" spans="1:13">
      <c r="A3" s="298" t="s">
        <v>2413</v>
      </c>
      <c r="B3" s="298"/>
      <c r="C3" s="298"/>
      <c r="D3" s="298"/>
      <c r="E3" s="298"/>
      <c r="F3" s="298"/>
      <c r="G3" s="298"/>
      <c r="H3" s="298"/>
    </row>
    <row r="4" spans="1:13">
      <c r="H4" s="51" t="s">
        <v>276</v>
      </c>
    </row>
    <row r="5" spans="1:13" ht="33.75">
      <c r="A5" s="102" t="s">
        <v>481</v>
      </c>
      <c r="B5" s="100" t="s">
        <v>324</v>
      </c>
      <c r="C5" s="100" t="s">
        <v>325</v>
      </c>
      <c r="D5" s="100" t="s">
        <v>326</v>
      </c>
      <c r="E5" s="100" t="s">
        <v>327</v>
      </c>
      <c r="F5" s="100" t="s">
        <v>328</v>
      </c>
      <c r="G5" s="100" t="s">
        <v>329</v>
      </c>
      <c r="H5" s="100" t="s">
        <v>330</v>
      </c>
      <c r="I5" s="100" t="s">
        <v>331</v>
      </c>
      <c r="J5" s="100" t="s">
        <v>332</v>
      </c>
      <c r="K5" s="100" t="s">
        <v>333</v>
      </c>
      <c r="L5" s="100" t="s">
        <v>334</v>
      </c>
      <c r="M5" s="100" t="s">
        <v>335</v>
      </c>
    </row>
    <row r="6" spans="1:13" ht="33.75">
      <c r="A6" s="275">
        <v>1</v>
      </c>
      <c r="B6" s="283" t="s">
        <v>2414</v>
      </c>
      <c r="C6" s="275" t="s">
        <v>483</v>
      </c>
      <c r="D6" s="280">
        <v>44952</v>
      </c>
      <c r="E6" s="281">
        <v>352800000</v>
      </c>
      <c r="F6" s="275" t="s">
        <v>484</v>
      </c>
      <c r="G6" s="275">
        <v>305426114</v>
      </c>
      <c r="H6" s="281">
        <v>196000000</v>
      </c>
      <c r="I6" s="101" t="s">
        <v>485</v>
      </c>
      <c r="J6" s="101" t="s">
        <v>336</v>
      </c>
      <c r="K6" s="101" t="s">
        <v>2415</v>
      </c>
      <c r="L6" s="281">
        <v>196000000</v>
      </c>
      <c r="M6" s="281">
        <v>196000000</v>
      </c>
    </row>
    <row r="7" spans="1:13" ht="67.5">
      <c r="A7" s="275">
        <v>2</v>
      </c>
      <c r="B7" s="268" t="s">
        <v>2416</v>
      </c>
      <c r="C7" s="275" t="s">
        <v>483</v>
      </c>
      <c r="D7" s="280">
        <v>44985</v>
      </c>
      <c r="E7" s="281">
        <v>114187000</v>
      </c>
      <c r="F7" s="291" t="s">
        <v>2417</v>
      </c>
      <c r="G7" s="268">
        <v>301572253</v>
      </c>
      <c r="H7" s="281">
        <v>83000000</v>
      </c>
      <c r="I7" s="282" t="s">
        <v>2418</v>
      </c>
      <c r="J7" s="101">
        <v>1</v>
      </c>
      <c r="K7" s="101" t="s">
        <v>2415</v>
      </c>
      <c r="L7" s="281">
        <v>85000000</v>
      </c>
      <c r="M7" s="281">
        <v>83000000</v>
      </c>
    </row>
    <row r="8" spans="1:13">
      <c r="A8" s="103"/>
      <c r="B8" s="124"/>
      <c r="C8" s="124"/>
      <c r="D8" s="124"/>
      <c r="E8" s="104"/>
      <c r="F8" s="103"/>
      <c r="G8" s="103"/>
      <c r="H8" s="104"/>
      <c r="I8" s="96"/>
      <c r="J8" s="96"/>
      <c r="K8" s="96"/>
      <c r="L8" s="105"/>
      <c r="M8" s="105"/>
    </row>
    <row r="9" spans="1:13">
      <c r="A9" s="141"/>
      <c r="B9" s="103"/>
      <c r="C9" s="143"/>
      <c r="D9" s="103"/>
      <c r="E9" s="104"/>
      <c r="F9" s="103"/>
      <c r="G9" s="143"/>
      <c r="H9" s="104"/>
      <c r="I9" s="141"/>
      <c r="J9" s="96"/>
      <c r="K9" s="96"/>
      <c r="L9" s="104"/>
      <c r="M9" s="104"/>
    </row>
    <row r="10" spans="1:13">
      <c r="A10" s="88"/>
      <c r="B10" s="88"/>
      <c r="C10" s="88"/>
      <c r="D10" s="88"/>
      <c r="E10" s="90" t="s">
        <v>45</v>
      </c>
      <c r="F10" s="91"/>
      <c r="G10" s="88"/>
      <c r="H10" s="108">
        <f>SUM(H6:H9)</f>
        <v>279000000</v>
      </c>
      <c r="I10" s="88"/>
      <c r="J10" s="89"/>
      <c r="L10" s="30">
        <f>SUM(L6:L9)</f>
        <v>281000000</v>
      </c>
      <c r="M10" s="108">
        <f>SUM(M6:M9)</f>
        <v>279000000</v>
      </c>
    </row>
    <row r="18" spans="6:6">
      <c r="F18" s="30" t="e">
        <f>F10+#REF!</f>
        <v>#REF!</v>
      </c>
    </row>
    <row r="19" spans="6:6">
      <c r="F19" s="92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7"/>
  <sheetViews>
    <sheetView topLeftCell="A16" zoomScaleNormal="100" workbookViewId="0">
      <selection activeCell="H20" sqref="H20"/>
    </sheetView>
  </sheetViews>
  <sheetFormatPr defaultRowHeight="12.75"/>
  <cols>
    <col min="1" max="1" width="7" style="144" customWidth="1"/>
    <col min="2" max="2" width="9.28515625" style="144" bestFit="1" customWidth="1"/>
    <col min="3" max="3" width="31.42578125" style="144" customWidth="1"/>
    <col min="4" max="4" width="32" style="144" customWidth="1"/>
    <col min="5" max="5" width="21.85546875" style="144" customWidth="1"/>
    <col min="6" max="6" width="19.5703125" style="144" customWidth="1"/>
    <col min="7" max="7" width="18.5703125" style="144" customWidth="1"/>
    <col min="8" max="8" width="13" style="144" bestFit="1" customWidth="1"/>
    <col min="9" max="9" width="14.7109375" style="144" customWidth="1"/>
    <col min="10" max="10" width="9.140625" style="144"/>
    <col min="11" max="11" width="14.28515625" style="144" bestFit="1" customWidth="1"/>
    <col min="12" max="16384" width="9.140625" style="144"/>
  </cols>
  <sheetData>
    <row r="1" spans="1:10" ht="50.1" customHeight="1">
      <c r="A1" s="299" t="s">
        <v>2659</v>
      </c>
      <c r="B1" s="299"/>
      <c r="C1" s="299"/>
      <c r="D1" s="299"/>
      <c r="E1" s="299"/>
      <c r="F1" s="299"/>
      <c r="G1" s="299"/>
      <c r="H1" s="299"/>
      <c r="I1" s="299"/>
    </row>
    <row r="2" spans="1:10" s="146" customFormat="1" ht="45">
      <c r="A2" s="145" t="s">
        <v>1261</v>
      </c>
      <c r="B2" s="145" t="s">
        <v>540</v>
      </c>
      <c r="C2" s="145" t="s">
        <v>541</v>
      </c>
      <c r="D2" s="145" t="s">
        <v>542</v>
      </c>
      <c r="E2" s="145" t="s">
        <v>1262</v>
      </c>
      <c r="F2" s="145" t="s">
        <v>55</v>
      </c>
      <c r="G2" s="145" t="s">
        <v>1263</v>
      </c>
      <c r="H2" s="145" t="s">
        <v>543</v>
      </c>
      <c r="I2" s="145" t="s">
        <v>544</v>
      </c>
      <c r="J2" s="145" t="s">
        <v>277</v>
      </c>
    </row>
    <row r="3" spans="1:10" s="146" customFormat="1" ht="30">
      <c r="A3" s="220">
        <v>1</v>
      </c>
      <c r="B3" s="221" t="s">
        <v>1684</v>
      </c>
      <c r="C3" s="221" t="s">
        <v>711</v>
      </c>
      <c r="D3" s="221" t="s">
        <v>712</v>
      </c>
      <c r="E3" s="221" t="s">
        <v>1264</v>
      </c>
      <c r="F3" s="231">
        <v>76800000</v>
      </c>
      <c r="G3" s="232" t="s">
        <v>1708</v>
      </c>
      <c r="H3" s="240">
        <v>44926</v>
      </c>
      <c r="I3" s="220" t="s">
        <v>549</v>
      </c>
      <c r="J3" s="220" t="s">
        <v>1265</v>
      </c>
    </row>
    <row r="4" spans="1:10" s="146" customFormat="1" ht="45">
      <c r="A4" s="220">
        <f>A3+1</f>
        <v>2</v>
      </c>
      <c r="B4" s="222" t="s">
        <v>1685</v>
      </c>
      <c r="C4" s="222" t="s">
        <v>548</v>
      </c>
      <c r="D4" s="222" t="s">
        <v>797</v>
      </c>
      <c r="E4" s="223" t="s">
        <v>1264</v>
      </c>
      <c r="F4" s="233">
        <v>4200000000</v>
      </c>
      <c r="G4" s="232" t="s">
        <v>1708</v>
      </c>
      <c r="H4" s="241">
        <v>44930</v>
      </c>
      <c r="I4" s="220" t="s">
        <v>549</v>
      </c>
      <c r="J4" s="220" t="s">
        <v>1265</v>
      </c>
    </row>
    <row r="5" spans="1:10" s="146" customFormat="1" ht="90">
      <c r="A5" s="220">
        <f t="shared" ref="A5:A24" si="0">A4+1</f>
        <v>3</v>
      </c>
      <c r="B5" s="220" t="s">
        <v>1686</v>
      </c>
      <c r="C5" s="220" t="s">
        <v>565</v>
      </c>
      <c r="D5" s="220" t="s">
        <v>1687</v>
      </c>
      <c r="E5" s="220" t="s">
        <v>1264</v>
      </c>
      <c r="F5" s="234">
        <v>30000000</v>
      </c>
      <c r="G5" s="232" t="s">
        <v>1708</v>
      </c>
      <c r="H5" s="240">
        <v>44931</v>
      </c>
      <c r="I5" s="242" t="s">
        <v>549</v>
      </c>
      <c r="J5" s="220" t="s">
        <v>1265</v>
      </c>
    </row>
    <row r="6" spans="1:10" s="146" customFormat="1" ht="90">
      <c r="A6" s="220">
        <f t="shared" si="0"/>
        <v>4</v>
      </c>
      <c r="B6" s="224" t="s">
        <v>1688</v>
      </c>
      <c r="C6" s="224" t="s">
        <v>568</v>
      </c>
      <c r="D6" s="224" t="s">
        <v>710</v>
      </c>
      <c r="E6" s="224" t="s">
        <v>1264</v>
      </c>
      <c r="F6" s="235">
        <v>18012675</v>
      </c>
      <c r="G6" s="232" t="s">
        <v>1708</v>
      </c>
      <c r="H6" s="243">
        <v>44934</v>
      </c>
      <c r="I6" s="220" t="s">
        <v>549</v>
      </c>
      <c r="J6" s="220" t="s">
        <v>1265</v>
      </c>
    </row>
    <row r="7" spans="1:10" s="146" customFormat="1" ht="30">
      <c r="A7" s="220">
        <f t="shared" si="0"/>
        <v>5</v>
      </c>
      <c r="B7" s="225" t="s">
        <v>1689</v>
      </c>
      <c r="C7" s="222" t="s">
        <v>548</v>
      </c>
      <c r="D7" s="225" t="s">
        <v>1267</v>
      </c>
      <c r="E7" s="220" t="s">
        <v>1266</v>
      </c>
      <c r="F7" s="234">
        <v>0</v>
      </c>
      <c r="G7" s="235">
        <v>700000.18</v>
      </c>
      <c r="H7" s="244">
        <v>44935</v>
      </c>
      <c r="I7" s="220" t="s">
        <v>549</v>
      </c>
      <c r="J7" s="220" t="s">
        <v>1265</v>
      </c>
    </row>
    <row r="8" spans="1:10" s="146" customFormat="1" ht="31.5">
      <c r="A8" s="220">
        <f t="shared" si="0"/>
        <v>6</v>
      </c>
      <c r="B8" s="225" t="s">
        <v>554</v>
      </c>
      <c r="C8" s="225" t="s">
        <v>555</v>
      </c>
      <c r="D8" s="225" t="s">
        <v>556</v>
      </c>
      <c r="E8" s="220" t="s">
        <v>1264</v>
      </c>
      <c r="F8" s="236">
        <v>1505400</v>
      </c>
      <c r="G8" s="232" t="s">
        <v>1708</v>
      </c>
      <c r="H8" s="244">
        <v>44936</v>
      </c>
      <c r="I8" s="220" t="s">
        <v>549</v>
      </c>
      <c r="J8" s="220" t="s">
        <v>1265</v>
      </c>
    </row>
    <row r="9" spans="1:10" s="146" customFormat="1" ht="31.5">
      <c r="A9" s="220">
        <f t="shared" si="0"/>
        <v>7</v>
      </c>
      <c r="B9" s="225" t="s">
        <v>1690</v>
      </c>
      <c r="C9" s="225" t="s">
        <v>555</v>
      </c>
      <c r="D9" s="225" t="s">
        <v>556</v>
      </c>
      <c r="E9" s="220" t="s">
        <v>1264</v>
      </c>
      <c r="F9" s="236">
        <v>19320000</v>
      </c>
      <c r="G9" s="232" t="s">
        <v>1708</v>
      </c>
      <c r="H9" s="244">
        <v>44936</v>
      </c>
      <c r="I9" s="220" t="s">
        <v>549</v>
      </c>
      <c r="J9" s="220" t="s">
        <v>1265</v>
      </c>
    </row>
    <row r="10" spans="1:10" s="146" customFormat="1" ht="94.5">
      <c r="A10" s="220">
        <f t="shared" si="0"/>
        <v>8</v>
      </c>
      <c r="B10" s="225" t="s">
        <v>1691</v>
      </c>
      <c r="C10" s="225" t="s">
        <v>565</v>
      </c>
      <c r="D10" s="225" t="s">
        <v>566</v>
      </c>
      <c r="E10" s="220" t="s">
        <v>1264</v>
      </c>
      <c r="F10" s="236">
        <v>7892040</v>
      </c>
      <c r="G10" s="232" t="s">
        <v>1708</v>
      </c>
      <c r="H10" s="244">
        <v>44937</v>
      </c>
      <c r="I10" s="220" t="s">
        <v>547</v>
      </c>
      <c r="J10" s="220" t="s">
        <v>1265</v>
      </c>
    </row>
    <row r="11" spans="1:10" s="146" customFormat="1" ht="30">
      <c r="A11" s="220">
        <f t="shared" si="0"/>
        <v>9</v>
      </c>
      <c r="B11" s="226" t="s">
        <v>798</v>
      </c>
      <c r="C11" s="226" t="s">
        <v>570</v>
      </c>
      <c r="D11" s="227" t="s">
        <v>571</v>
      </c>
      <c r="E11" s="220" t="s">
        <v>1264</v>
      </c>
      <c r="F11" s="236">
        <v>21000000</v>
      </c>
      <c r="G11" s="232" t="s">
        <v>1708</v>
      </c>
      <c r="H11" s="244">
        <v>44930</v>
      </c>
      <c r="I11" s="220" t="s">
        <v>549</v>
      </c>
      <c r="J11" s="220" t="s">
        <v>1265</v>
      </c>
    </row>
    <row r="12" spans="1:10" s="146" customFormat="1" ht="120">
      <c r="A12" s="220">
        <f t="shared" si="0"/>
        <v>10</v>
      </c>
      <c r="B12" s="226" t="s">
        <v>564</v>
      </c>
      <c r="C12" s="227" t="s">
        <v>1692</v>
      </c>
      <c r="D12" s="227" t="s">
        <v>369</v>
      </c>
      <c r="E12" s="220" t="s">
        <v>1264</v>
      </c>
      <c r="F12" s="236">
        <v>6250720</v>
      </c>
      <c r="G12" s="232" t="s">
        <v>1708</v>
      </c>
      <c r="H12" s="244">
        <v>44938</v>
      </c>
      <c r="I12" s="220" t="s">
        <v>549</v>
      </c>
      <c r="J12" s="220" t="s">
        <v>1265</v>
      </c>
    </row>
    <row r="13" spans="1:10" s="146" customFormat="1" ht="45">
      <c r="A13" s="220">
        <f t="shared" si="0"/>
        <v>11</v>
      </c>
      <c r="B13" s="227" t="s">
        <v>1693</v>
      </c>
      <c r="C13" s="227" t="s">
        <v>569</v>
      </c>
      <c r="D13" s="227" t="s">
        <v>1694</v>
      </c>
      <c r="E13" s="220" t="s">
        <v>1264</v>
      </c>
      <c r="F13" s="237">
        <v>36846000</v>
      </c>
      <c r="G13" s="232" t="s">
        <v>1708</v>
      </c>
      <c r="H13" s="244">
        <v>44944</v>
      </c>
      <c r="I13" s="220" t="s">
        <v>549</v>
      </c>
      <c r="J13" s="220" t="s">
        <v>1265</v>
      </c>
    </row>
    <row r="14" spans="1:10" s="146" customFormat="1" ht="90">
      <c r="A14" s="220">
        <f t="shared" si="0"/>
        <v>12</v>
      </c>
      <c r="B14" s="227" t="s">
        <v>1695</v>
      </c>
      <c r="C14" s="227" t="s">
        <v>562</v>
      </c>
      <c r="D14" s="227" t="s">
        <v>563</v>
      </c>
      <c r="E14" s="220" t="s">
        <v>1264</v>
      </c>
      <c r="F14" s="234">
        <v>100000000</v>
      </c>
      <c r="G14" s="232" t="s">
        <v>1708</v>
      </c>
      <c r="H14" s="244">
        <v>44946</v>
      </c>
      <c r="I14" s="220" t="s">
        <v>547</v>
      </c>
      <c r="J14" s="220" t="s">
        <v>1265</v>
      </c>
    </row>
    <row r="15" spans="1:10" s="146" customFormat="1" ht="90">
      <c r="A15" s="220">
        <f t="shared" si="0"/>
        <v>13</v>
      </c>
      <c r="B15" s="227" t="s">
        <v>1696</v>
      </c>
      <c r="C15" s="227" t="s">
        <v>713</v>
      </c>
      <c r="D15" s="227" t="s">
        <v>1697</v>
      </c>
      <c r="E15" s="220" t="s">
        <v>1264</v>
      </c>
      <c r="F15" s="234">
        <v>4866915.2</v>
      </c>
      <c r="G15" s="232" t="s">
        <v>1708</v>
      </c>
      <c r="H15" s="240">
        <v>44957</v>
      </c>
      <c r="I15" s="220" t="s">
        <v>547</v>
      </c>
      <c r="J15" s="212" t="s">
        <v>1265</v>
      </c>
    </row>
    <row r="16" spans="1:10" s="146" customFormat="1" ht="60">
      <c r="A16" s="220">
        <f t="shared" si="0"/>
        <v>14</v>
      </c>
      <c r="B16" s="227" t="s">
        <v>1698</v>
      </c>
      <c r="C16" s="227" t="s">
        <v>551</v>
      </c>
      <c r="D16" s="227" t="s">
        <v>552</v>
      </c>
      <c r="E16" s="220" t="s">
        <v>1264</v>
      </c>
      <c r="F16" s="234">
        <v>2800000</v>
      </c>
      <c r="G16" s="232" t="s">
        <v>1708</v>
      </c>
      <c r="H16" s="240">
        <v>44959</v>
      </c>
      <c r="I16" s="220" t="s">
        <v>547</v>
      </c>
      <c r="J16" s="212" t="s">
        <v>1265</v>
      </c>
    </row>
    <row r="17" spans="1:10" s="146" customFormat="1" ht="75">
      <c r="A17" s="212">
        <f t="shared" si="0"/>
        <v>15</v>
      </c>
      <c r="B17" s="227" t="s">
        <v>1699</v>
      </c>
      <c r="C17" s="227" t="s">
        <v>545</v>
      </c>
      <c r="D17" s="227" t="s">
        <v>546</v>
      </c>
      <c r="E17" s="220" t="s">
        <v>1264</v>
      </c>
      <c r="F17" s="234">
        <v>5534829.8899999997</v>
      </c>
      <c r="G17" s="220">
        <v>0</v>
      </c>
      <c r="H17" s="240">
        <v>44977</v>
      </c>
      <c r="I17" s="220" t="s">
        <v>547</v>
      </c>
      <c r="J17" s="220" t="s">
        <v>1265</v>
      </c>
    </row>
    <row r="18" spans="1:10" s="146" customFormat="1" ht="94.5">
      <c r="A18" s="212">
        <f t="shared" si="0"/>
        <v>16</v>
      </c>
      <c r="B18" s="225" t="s">
        <v>1700</v>
      </c>
      <c r="C18" s="228" t="s">
        <v>545</v>
      </c>
      <c r="D18" s="228" t="s">
        <v>567</v>
      </c>
      <c r="E18" s="220" t="s">
        <v>1264</v>
      </c>
      <c r="F18" s="236">
        <v>5479496</v>
      </c>
      <c r="G18" s="220">
        <v>0</v>
      </c>
      <c r="H18" s="240">
        <v>44966</v>
      </c>
      <c r="I18" s="212" t="s">
        <v>549</v>
      </c>
      <c r="J18" s="212" t="s">
        <v>1265</v>
      </c>
    </row>
    <row r="19" spans="1:10" s="146" customFormat="1" ht="63">
      <c r="A19" s="212">
        <f t="shared" si="0"/>
        <v>17</v>
      </c>
      <c r="B19" s="225" t="s">
        <v>1701</v>
      </c>
      <c r="C19" s="228" t="s">
        <v>560</v>
      </c>
      <c r="D19" s="228" t="s">
        <v>1702</v>
      </c>
      <c r="E19" s="220" t="s">
        <v>1264</v>
      </c>
      <c r="F19" s="238">
        <v>1198960</v>
      </c>
      <c r="G19" s="220">
        <v>0</v>
      </c>
      <c r="H19" s="214">
        <v>44985</v>
      </c>
      <c r="I19" s="212" t="s">
        <v>549</v>
      </c>
      <c r="J19" s="212" t="s">
        <v>1265</v>
      </c>
    </row>
    <row r="20" spans="1:10" s="146" customFormat="1" ht="57">
      <c r="A20" s="212">
        <f t="shared" si="0"/>
        <v>18</v>
      </c>
      <c r="B20" s="209" t="s">
        <v>1703</v>
      </c>
      <c r="C20" s="229" t="s">
        <v>560</v>
      </c>
      <c r="D20" s="229" t="s">
        <v>561</v>
      </c>
      <c r="E20" s="220" t="s">
        <v>1264</v>
      </c>
      <c r="F20" s="239">
        <v>2645440</v>
      </c>
      <c r="G20" s="220">
        <v>0</v>
      </c>
      <c r="H20" s="240">
        <v>44984</v>
      </c>
      <c r="I20" s="212" t="s">
        <v>549</v>
      </c>
      <c r="J20" s="212" t="s">
        <v>1265</v>
      </c>
    </row>
    <row r="21" spans="1:10" s="146" customFormat="1" ht="42.75">
      <c r="A21" s="212">
        <f t="shared" si="0"/>
        <v>19</v>
      </c>
      <c r="B21" s="209" t="s">
        <v>1703</v>
      </c>
      <c r="C21" s="229" t="s">
        <v>553</v>
      </c>
      <c r="D21" s="229" t="s">
        <v>1704</v>
      </c>
      <c r="E21" s="220" t="s">
        <v>1264</v>
      </c>
      <c r="F21" s="239">
        <v>96800</v>
      </c>
      <c r="G21" s="220">
        <v>0</v>
      </c>
      <c r="H21" s="240">
        <v>44987</v>
      </c>
      <c r="I21" s="212" t="s">
        <v>549</v>
      </c>
      <c r="J21" s="212" t="s">
        <v>1265</v>
      </c>
    </row>
    <row r="22" spans="1:10" s="146" customFormat="1" ht="85.5">
      <c r="A22" s="212">
        <f t="shared" si="0"/>
        <v>20</v>
      </c>
      <c r="B22" s="209" t="s">
        <v>1705</v>
      </c>
      <c r="C22" s="229" t="s">
        <v>713</v>
      </c>
      <c r="D22" s="229" t="s">
        <v>714</v>
      </c>
      <c r="E22" s="220" t="s">
        <v>1264</v>
      </c>
      <c r="F22" s="239">
        <v>6279210</v>
      </c>
      <c r="G22" s="220">
        <v>0</v>
      </c>
      <c r="H22" s="240">
        <v>44994</v>
      </c>
      <c r="I22" s="212" t="s">
        <v>549</v>
      </c>
      <c r="J22" s="212" t="s">
        <v>1265</v>
      </c>
    </row>
    <row r="23" spans="1:10" s="146" customFormat="1" ht="57">
      <c r="A23" s="212">
        <f t="shared" si="0"/>
        <v>21</v>
      </c>
      <c r="B23" s="210" t="s">
        <v>1706</v>
      </c>
      <c r="C23" s="229" t="s">
        <v>559</v>
      </c>
      <c r="D23" s="229" t="s">
        <v>550</v>
      </c>
      <c r="E23" s="220" t="s">
        <v>1264</v>
      </c>
      <c r="F23" s="239">
        <v>248864</v>
      </c>
      <c r="G23" s="220">
        <v>0</v>
      </c>
      <c r="H23" s="240">
        <v>44995</v>
      </c>
      <c r="I23" s="212" t="s">
        <v>549</v>
      </c>
      <c r="J23" s="212" t="s">
        <v>1265</v>
      </c>
    </row>
    <row r="24" spans="1:10" s="146" customFormat="1" ht="42.75">
      <c r="A24" s="212">
        <f t="shared" si="0"/>
        <v>22</v>
      </c>
      <c r="B24" s="230" t="s">
        <v>1707</v>
      </c>
      <c r="C24" s="229" t="s">
        <v>557</v>
      </c>
      <c r="D24" s="229" t="s">
        <v>558</v>
      </c>
      <c r="E24" s="220" t="s">
        <v>1264</v>
      </c>
      <c r="F24" s="236">
        <v>14523300</v>
      </c>
      <c r="G24" s="220">
        <v>0</v>
      </c>
      <c r="H24" s="240">
        <v>45010</v>
      </c>
      <c r="I24" s="212" t="s">
        <v>549</v>
      </c>
      <c r="J24" s="212" t="s">
        <v>1265</v>
      </c>
    </row>
    <row r="25" spans="1:10" s="146" customFormat="1" ht="14.25">
      <c r="A25" s="147"/>
      <c r="B25" s="147"/>
      <c r="C25" s="147"/>
      <c r="D25" s="147"/>
      <c r="E25" s="147"/>
      <c r="F25" s="148"/>
      <c r="G25" s="149"/>
      <c r="H25" s="150"/>
      <c r="I25" s="147"/>
      <c r="J25" s="147"/>
    </row>
    <row r="26" spans="1:10" s="146" customFormat="1" ht="14.25">
      <c r="A26" s="147"/>
      <c r="B26" s="147"/>
      <c r="C26" s="147"/>
      <c r="D26" s="147"/>
      <c r="E26" s="147"/>
      <c r="F26" s="148"/>
      <c r="G26" s="149"/>
      <c r="H26" s="150"/>
      <c r="I26" s="147"/>
      <c r="J26" s="147"/>
    </row>
    <row r="27" spans="1:10" s="153" customFormat="1" ht="15.75">
      <c r="A27" s="151"/>
      <c r="B27" s="151"/>
      <c r="C27" s="151"/>
      <c r="D27" s="151"/>
      <c r="E27" s="151"/>
      <c r="F27" s="152">
        <f>SUM(F3:F26)</f>
        <v>4561300650.0900002</v>
      </c>
      <c r="G27" s="152">
        <f>SUM(G3:G26)</f>
        <v>700000.18</v>
      </c>
      <c r="H27" s="151"/>
      <c r="I27" s="151"/>
      <c r="J27" s="151"/>
    </row>
  </sheetData>
  <autoFilter ref="A2:I26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M446"/>
  <sheetViews>
    <sheetView workbookViewId="0">
      <selection activeCell="H437" sqref="H437:H444"/>
    </sheetView>
  </sheetViews>
  <sheetFormatPr defaultRowHeight="12.75"/>
  <cols>
    <col min="1" max="1" width="7" style="154" customWidth="1"/>
    <col min="2" max="2" width="10.140625" style="154" customWidth="1"/>
    <col min="3" max="3" width="17.85546875" style="154" customWidth="1"/>
    <col min="4" max="4" width="9.140625" style="154" customWidth="1"/>
    <col min="5" max="5" width="12.140625" style="154" customWidth="1"/>
    <col min="6" max="6" width="41.140625" style="154" bestFit="1" customWidth="1"/>
    <col min="7" max="7" width="11.140625" style="154" customWidth="1"/>
    <col min="8" max="9" width="17.140625" style="154" customWidth="1"/>
    <col min="10" max="11" width="7" style="154" customWidth="1"/>
    <col min="12" max="13" width="17.140625" style="154" customWidth="1"/>
    <col min="14" max="14" width="10" style="154" bestFit="1" customWidth="1"/>
    <col min="15" max="16384" width="9.140625" style="154"/>
  </cols>
  <sheetData>
    <row r="1" spans="1:13" ht="46.5" customHeight="1">
      <c r="A1" s="308" t="s">
        <v>2660</v>
      </c>
      <c r="B1" s="308"/>
      <c r="C1" s="308"/>
      <c r="D1" s="308"/>
      <c r="E1" s="308"/>
      <c r="F1" s="308"/>
      <c r="G1" s="308"/>
      <c r="H1" s="309"/>
      <c r="I1" s="309"/>
      <c r="J1" s="309"/>
      <c r="K1" s="309"/>
      <c r="L1" s="309"/>
      <c r="M1" s="309"/>
    </row>
    <row r="2" spans="1:13" ht="32.65" customHeight="1">
      <c r="A2" s="310" t="s">
        <v>1268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ht="34.700000000000003" customHeight="1">
      <c r="A3" s="311" t="s">
        <v>1269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3" ht="28.1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3" ht="52.5" customHeight="1">
      <c r="A5" s="155" t="s">
        <v>1270</v>
      </c>
      <c r="B5" s="156" t="s">
        <v>324</v>
      </c>
      <c r="C5" s="156" t="s">
        <v>325</v>
      </c>
      <c r="D5" s="156" t="s">
        <v>326</v>
      </c>
      <c r="E5" s="157" t="s">
        <v>327</v>
      </c>
      <c r="F5" s="157" t="s">
        <v>328</v>
      </c>
      <c r="G5" s="156" t="s">
        <v>329</v>
      </c>
      <c r="H5" s="156" t="s">
        <v>330</v>
      </c>
      <c r="I5" s="156" t="s">
        <v>331</v>
      </c>
      <c r="J5" s="156" t="s">
        <v>332</v>
      </c>
      <c r="K5" s="156" t="s">
        <v>1271</v>
      </c>
      <c r="L5" s="156" t="s">
        <v>1272</v>
      </c>
      <c r="M5" s="156" t="s">
        <v>1273</v>
      </c>
    </row>
    <row r="6" spans="1:13" ht="33.950000000000003" customHeight="1">
      <c r="A6" s="155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22.9" hidden="1" customHeight="1">
      <c r="A7" s="300"/>
      <c r="B7" s="300"/>
      <c r="C7" s="300"/>
      <c r="D7" s="300"/>
      <c r="E7" s="302"/>
      <c r="F7" s="300"/>
      <c r="G7" s="300"/>
      <c r="H7" s="302"/>
      <c r="I7" s="158" t="s">
        <v>1274</v>
      </c>
      <c r="J7" s="158" t="s">
        <v>1275</v>
      </c>
      <c r="K7" s="158" t="s">
        <v>345</v>
      </c>
      <c r="L7" s="158" t="s">
        <v>1276</v>
      </c>
      <c r="M7" s="158" t="s">
        <v>1277</v>
      </c>
    </row>
    <row r="8" spans="1:13" ht="23.65" hidden="1" customHeight="1">
      <c r="A8" s="300"/>
      <c r="B8" s="300"/>
      <c r="C8" s="300"/>
      <c r="D8" s="300"/>
      <c r="E8" s="302"/>
      <c r="F8" s="300"/>
      <c r="G8" s="300"/>
      <c r="H8" s="302"/>
      <c r="I8" s="158" t="s">
        <v>489</v>
      </c>
      <c r="J8" s="158" t="s">
        <v>1278</v>
      </c>
      <c r="K8" s="158" t="s">
        <v>345</v>
      </c>
      <c r="L8" s="158" t="s">
        <v>1279</v>
      </c>
      <c r="M8" s="158" t="s">
        <v>1280</v>
      </c>
    </row>
    <row r="9" spans="1:13" ht="22.9" hidden="1" customHeight="1">
      <c r="A9" s="300"/>
      <c r="B9" s="300"/>
      <c r="C9" s="300"/>
      <c r="D9" s="300"/>
      <c r="E9" s="302"/>
      <c r="F9" s="300"/>
      <c r="G9" s="300"/>
      <c r="H9" s="302"/>
      <c r="I9" s="158" t="s">
        <v>1281</v>
      </c>
      <c r="J9" s="158" t="s">
        <v>1282</v>
      </c>
      <c r="K9" s="158" t="s">
        <v>341</v>
      </c>
      <c r="L9" s="158" t="s">
        <v>1283</v>
      </c>
      <c r="M9" s="158" t="s">
        <v>1284</v>
      </c>
    </row>
    <row r="10" spans="1:13" ht="23.65" hidden="1" customHeight="1">
      <c r="A10" s="300"/>
      <c r="B10" s="300"/>
      <c r="C10" s="300"/>
      <c r="D10" s="300"/>
      <c r="E10" s="302"/>
      <c r="F10" s="300"/>
      <c r="G10" s="300"/>
      <c r="H10" s="302"/>
      <c r="I10" s="158" t="s">
        <v>1285</v>
      </c>
      <c r="J10" s="158" t="s">
        <v>1286</v>
      </c>
      <c r="K10" s="158" t="s">
        <v>341</v>
      </c>
      <c r="L10" s="158" t="s">
        <v>1287</v>
      </c>
      <c r="M10" s="158" t="s">
        <v>1288</v>
      </c>
    </row>
    <row r="11" spans="1:13" ht="22.9" hidden="1" customHeight="1">
      <c r="A11" s="300"/>
      <c r="B11" s="300"/>
      <c r="C11" s="300"/>
      <c r="D11" s="300"/>
      <c r="E11" s="302"/>
      <c r="F11" s="300"/>
      <c r="G11" s="300"/>
      <c r="H11" s="302"/>
      <c r="I11" s="158" t="s">
        <v>1289</v>
      </c>
      <c r="J11" s="158" t="s">
        <v>1290</v>
      </c>
      <c r="K11" s="158" t="s">
        <v>341</v>
      </c>
      <c r="L11" s="158" t="s">
        <v>1291</v>
      </c>
      <c r="M11" s="158" t="s">
        <v>1292</v>
      </c>
    </row>
    <row r="12" spans="1:13" ht="23.65" hidden="1" customHeight="1">
      <c r="A12" s="300"/>
      <c r="B12" s="300"/>
      <c r="C12" s="300"/>
      <c r="D12" s="300"/>
      <c r="E12" s="302"/>
      <c r="F12" s="300"/>
      <c r="G12" s="300"/>
      <c r="H12" s="302"/>
      <c r="I12" s="158" t="s">
        <v>1293</v>
      </c>
      <c r="J12" s="158" t="s">
        <v>1294</v>
      </c>
      <c r="K12" s="158" t="s">
        <v>341</v>
      </c>
      <c r="L12" s="158" t="s">
        <v>1295</v>
      </c>
      <c r="M12" s="158" t="s">
        <v>1296</v>
      </c>
    </row>
    <row r="13" spans="1:13" ht="22.9" hidden="1" customHeight="1">
      <c r="A13" s="300"/>
      <c r="B13" s="300"/>
      <c r="C13" s="300"/>
      <c r="D13" s="300"/>
      <c r="E13" s="302"/>
      <c r="F13" s="300"/>
      <c r="G13" s="300"/>
      <c r="H13" s="302"/>
      <c r="I13" s="158" t="s">
        <v>1297</v>
      </c>
      <c r="J13" s="158" t="s">
        <v>1298</v>
      </c>
      <c r="K13" s="158" t="s">
        <v>341</v>
      </c>
      <c r="L13" s="158" t="s">
        <v>1299</v>
      </c>
      <c r="M13" s="158" t="s">
        <v>1300</v>
      </c>
    </row>
    <row r="14" spans="1:13" ht="23.65" hidden="1" customHeight="1">
      <c r="A14" s="300"/>
      <c r="B14" s="300"/>
      <c r="C14" s="300"/>
      <c r="D14" s="300"/>
      <c r="E14" s="302"/>
      <c r="F14" s="300"/>
      <c r="G14" s="300"/>
      <c r="H14" s="302"/>
      <c r="I14" s="158" t="s">
        <v>1301</v>
      </c>
      <c r="J14" s="158" t="s">
        <v>1302</v>
      </c>
      <c r="K14" s="158" t="s">
        <v>341</v>
      </c>
      <c r="L14" s="158" t="s">
        <v>1303</v>
      </c>
      <c r="M14" s="158" t="s">
        <v>1304</v>
      </c>
    </row>
    <row r="15" spans="1:13" ht="22.9" hidden="1" customHeight="1">
      <c r="A15" s="300"/>
      <c r="B15" s="300"/>
      <c r="C15" s="300"/>
      <c r="D15" s="300"/>
      <c r="E15" s="302"/>
      <c r="F15" s="300"/>
      <c r="G15" s="300"/>
      <c r="H15" s="302"/>
      <c r="I15" s="158" t="s">
        <v>1289</v>
      </c>
      <c r="J15" s="158" t="s">
        <v>340</v>
      </c>
      <c r="K15" s="158" t="s">
        <v>341</v>
      </c>
      <c r="L15" s="158" t="s">
        <v>1305</v>
      </c>
      <c r="M15" s="158" t="s">
        <v>1306</v>
      </c>
    </row>
    <row r="16" spans="1:13" ht="23.65" hidden="1" customHeight="1">
      <c r="A16" s="300"/>
      <c r="B16" s="300"/>
      <c r="C16" s="300"/>
      <c r="D16" s="300"/>
      <c r="E16" s="302"/>
      <c r="F16" s="300"/>
      <c r="G16" s="300"/>
      <c r="H16" s="302"/>
      <c r="I16" s="158" t="s">
        <v>1307</v>
      </c>
      <c r="J16" s="158" t="s">
        <v>1308</v>
      </c>
      <c r="K16" s="158" t="s">
        <v>341</v>
      </c>
      <c r="L16" s="158" t="s">
        <v>1309</v>
      </c>
      <c r="M16" s="158" t="s">
        <v>1310</v>
      </c>
    </row>
    <row r="17" spans="1:13" ht="22.9" hidden="1" customHeight="1">
      <c r="A17" s="300"/>
      <c r="B17" s="300"/>
      <c r="C17" s="300"/>
      <c r="D17" s="300"/>
      <c r="E17" s="302"/>
      <c r="F17" s="300"/>
      <c r="G17" s="300"/>
      <c r="H17" s="302"/>
      <c r="I17" s="158" t="s">
        <v>1311</v>
      </c>
      <c r="J17" s="158" t="s">
        <v>1312</v>
      </c>
      <c r="K17" s="158" t="s">
        <v>341</v>
      </c>
      <c r="L17" s="158" t="s">
        <v>1313</v>
      </c>
      <c r="M17" s="158" t="s">
        <v>1314</v>
      </c>
    </row>
    <row r="18" spans="1:13" ht="23.65" hidden="1" customHeight="1">
      <c r="A18" s="300"/>
      <c r="B18" s="300"/>
      <c r="C18" s="300"/>
      <c r="D18" s="300"/>
      <c r="E18" s="302"/>
      <c r="F18" s="300"/>
      <c r="G18" s="300"/>
      <c r="H18" s="302"/>
      <c r="I18" s="158" t="s">
        <v>1315</v>
      </c>
      <c r="J18" s="158" t="s">
        <v>1316</v>
      </c>
      <c r="K18" s="158" t="s">
        <v>341</v>
      </c>
      <c r="L18" s="158" t="s">
        <v>1317</v>
      </c>
      <c r="M18" s="158" t="s">
        <v>1318</v>
      </c>
    </row>
    <row r="19" spans="1:13" ht="22.9" hidden="1" customHeight="1">
      <c r="A19" s="300"/>
      <c r="B19" s="300"/>
      <c r="C19" s="300"/>
      <c r="D19" s="300"/>
      <c r="E19" s="302"/>
      <c r="F19" s="300"/>
      <c r="G19" s="300"/>
      <c r="H19" s="302"/>
      <c r="I19" s="158" t="s">
        <v>1319</v>
      </c>
      <c r="J19" s="158" t="s">
        <v>1302</v>
      </c>
      <c r="K19" s="158" t="s">
        <v>341</v>
      </c>
      <c r="L19" s="158" t="s">
        <v>1299</v>
      </c>
      <c r="M19" s="158" t="s">
        <v>1300</v>
      </c>
    </row>
    <row r="20" spans="1:13" ht="23.65" hidden="1" customHeight="1">
      <c r="A20" s="300"/>
      <c r="B20" s="300"/>
      <c r="C20" s="300"/>
      <c r="D20" s="300"/>
      <c r="E20" s="302"/>
      <c r="F20" s="300"/>
      <c r="G20" s="300"/>
      <c r="H20" s="302"/>
      <c r="I20" s="158" t="s">
        <v>1320</v>
      </c>
      <c r="J20" s="158" t="s">
        <v>1321</v>
      </c>
      <c r="K20" s="158" t="s">
        <v>1322</v>
      </c>
      <c r="L20" s="158" t="s">
        <v>1323</v>
      </c>
      <c r="M20" s="158" t="s">
        <v>1324</v>
      </c>
    </row>
    <row r="21" spans="1:13" ht="22.9" hidden="1" customHeight="1">
      <c r="A21" s="300"/>
      <c r="B21" s="300"/>
      <c r="C21" s="300"/>
      <c r="D21" s="300"/>
      <c r="E21" s="302"/>
      <c r="F21" s="300"/>
      <c r="G21" s="300"/>
      <c r="H21" s="302"/>
      <c r="I21" s="158" t="s">
        <v>1281</v>
      </c>
      <c r="J21" s="158" t="s">
        <v>1325</v>
      </c>
      <c r="K21" s="158" t="s">
        <v>341</v>
      </c>
      <c r="L21" s="158" t="s">
        <v>1283</v>
      </c>
      <c r="M21" s="158" t="s">
        <v>1284</v>
      </c>
    </row>
    <row r="22" spans="1:13" ht="23.65" hidden="1" customHeight="1">
      <c r="A22" s="300"/>
      <c r="B22" s="300"/>
      <c r="C22" s="300"/>
      <c r="D22" s="300"/>
      <c r="E22" s="302"/>
      <c r="F22" s="300"/>
      <c r="G22" s="300"/>
      <c r="H22" s="302"/>
      <c r="I22" s="158" t="s">
        <v>1326</v>
      </c>
      <c r="J22" s="158" t="s">
        <v>1327</v>
      </c>
      <c r="K22" s="158" t="s">
        <v>341</v>
      </c>
      <c r="L22" s="158" t="s">
        <v>1328</v>
      </c>
      <c r="M22" s="158" t="s">
        <v>1329</v>
      </c>
    </row>
    <row r="23" spans="1:13" ht="22.9" hidden="1" customHeight="1">
      <c r="A23" s="300"/>
      <c r="B23" s="300"/>
      <c r="C23" s="300"/>
      <c r="D23" s="300"/>
      <c r="E23" s="302"/>
      <c r="F23" s="300"/>
      <c r="G23" s="300"/>
      <c r="H23" s="302"/>
      <c r="I23" s="158" t="s">
        <v>1330</v>
      </c>
      <c r="J23" s="158" t="s">
        <v>1331</v>
      </c>
      <c r="K23" s="158" t="s">
        <v>1322</v>
      </c>
      <c r="L23" s="158" t="s">
        <v>1332</v>
      </c>
      <c r="M23" s="158" t="s">
        <v>1333</v>
      </c>
    </row>
    <row r="24" spans="1:13" ht="23.65" hidden="1" customHeight="1">
      <c r="A24" s="300"/>
      <c r="B24" s="300"/>
      <c r="C24" s="300"/>
      <c r="D24" s="300"/>
      <c r="E24" s="302"/>
      <c r="F24" s="300"/>
      <c r="G24" s="300"/>
      <c r="H24" s="302"/>
      <c r="I24" s="158" t="s">
        <v>1334</v>
      </c>
      <c r="J24" s="158" t="s">
        <v>1325</v>
      </c>
      <c r="K24" s="158" t="s">
        <v>341</v>
      </c>
      <c r="L24" s="158" t="s">
        <v>1335</v>
      </c>
      <c r="M24" s="158" t="s">
        <v>1336</v>
      </c>
    </row>
    <row r="25" spans="1:13" ht="22.9" hidden="1" customHeight="1">
      <c r="A25" s="300"/>
      <c r="B25" s="300"/>
      <c r="C25" s="300"/>
      <c r="D25" s="300"/>
      <c r="E25" s="302"/>
      <c r="F25" s="300"/>
      <c r="G25" s="300"/>
      <c r="H25" s="302"/>
      <c r="I25" s="158" t="s">
        <v>1334</v>
      </c>
      <c r="J25" s="158" t="s">
        <v>1337</v>
      </c>
      <c r="K25" s="158" t="s">
        <v>341</v>
      </c>
      <c r="L25" s="158" t="s">
        <v>1338</v>
      </c>
      <c r="M25" s="158" t="s">
        <v>1339</v>
      </c>
    </row>
    <row r="26" spans="1:13" ht="23.65" hidden="1" customHeight="1">
      <c r="A26" s="300"/>
      <c r="B26" s="300"/>
      <c r="C26" s="300"/>
      <c r="D26" s="300"/>
      <c r="E26" s="302"/>
      <c r="F26" s="300"/>
      <c r="G26" s="300"/>
      <c r="H26" s="302"/>
      <c r="I26" s="158" t="s">
        <v>1340</v>
      </c>
      <c r="J26" s="158" t="s">
        <v>1341</v>
      </c>
      <c r="K26" s="158" t="s">
        <v>341</v>
      </c>
      <c r="L26" s="158" t="s">
        <v>1342</v>
      </c>
      <c r="M26" s="158" t="s">
        <v>1343</v>
      </c>
    </row>
    <row r="27" spans="1:13" ht="22.9" hidden="1" customHeight="1">
      <c r="A27" s="300"/>
      <c r="B27" s="300"/>
      <c r="C27" s="300"/>
      <c r="D27" s="300"/>
      <c r="E27" s="302"/>
      <c r="F27" s="300"/>
      <c r="G27" s="300"/>
      <c r="H27" s="302"/>
      <c r="I27" s="158" t="s">
        <v>1344</v>
      </c>
      <c r="J27" s="158" t="s">
        <v>1345</v>
      </c>
      <c r="K27" s="158" t="s">
        <v>1322</v>
      </c>
      <c r="L27" s="158" t="s">
        <v>1346</v>
      </c>
      <c r="M27" s="158" t="s">
        <v>1347</v>
      </c>
    </row>
    <row r="28" spans="1:13" ht="23.65" hidden="1" customHeight="1">
      <c r="A28" s="300"/>
      <c r="B28" s="300"/>
      <c r="C28" s="300"/>
      <c r="D28" s="300"/>
      <c r="E28" s="302"/>
      <c r="F28" s="300"/>
      <c r="G28" s="300"/>
      <c r="H28" s="302"/>
      <c r="I28" s="158" t="s">
        <v>1348</v>
      </c>
      <c r="J28" s="158" t="s">
        <v>1345</v>
      </c>
      <c r="K28" s="158" t="s">
        <v>1322</v>
      </c>
      <c r="L28" s="158" t="s">
        <v>1349</v>
      </c>
      <c r="M28" s="158" t="s">
        <v>1350</v>
      </c>
    </row>
    <row r="29" spans="1:13" ht="22.9" hidden="1" customHeight="1">
      <c r="A29" s="300"/>
      <c r="B29" s="300"/>
      <c r="C29" s="300"/>
      <c r="D29" s="300"/>
      <c r="E29" s="302"/>
      <c r="F29" s="300"/>
      <c r="G29" s="300"/>
      <c r="H29" s="302"/>
      <c r="I29" s="158" t="s">
        <v>1351</v>
      </c>
      <c r="J29" s="158" t="s">
        <v>1345</v>
      </c>
      <c r="K29" s="158" t="s">
        <v>1322</v>
      </c>
      <c r="L29" s="158" t="s">
        <v>1346</v>
      </c>
      <c r="M29" s="158" t="s">
        <v>1347</v>
      </c>
    </row>
    <row r="30" spans="1:13" ht="23.65" hidden="1" customHeight="1">
      <c r="A30" s="300"/>
      <c r="B30" s="300"/>
      <c r="C30" s="300"/>
      <c r="D30" s="300"/>
      <c r="E30" s="302"/>
      <c r="F30" s="300"/>
      <c r="G30" s="300"/>
      <c r="H30" s="302"/>
      <c r="I30" s="158" t="s">
        <v>1352</v>
      </c>
      <c r="J30" s="158" t="s">
        <v>1353</v>
      </c>
      <c r="K30" s="158" t="s">
        <v>341</v>
      </c>
      <c r="L30" s="158" t="s">
        <v>1354</v>
      </c>
      <c r="M30" s="158" t="s">
        <v>1355</v>
      </c>
    </row>
    <row r="31" spans="1:13" ht="22.9" hidden="1" customHeight="1">
      <c r="A31" s="300"/>
      <c r="B31" s="300"/>
      <c r="C31" s="300"/>
      <c r="D31" s="300"/>
      <c r="E31" s="302"/>
      <c r="F31" s="300"/>
      <c r="G31" s="300"/>
      <c r="H31" s="302"/>
      <c r="I31" s="158" t="s">
        <v>1356</v>
      </c>
      <c r="J31" s="158" t="s">
        <v>1357</v>
      </c>
      <c r="K31" s="158" t="s">
        <v>1322</v>
      </c>
      <c r="L31" s="158" t="s">
        <v>1358</v>
      </c>
      <c r="M31" s="158" t="s">
        <v>1359</v>
      </c>
    </row>
    <row r="32" spans="1:13" ht="23.65" hidden="1" customHeight="1">
      <c r="A32" s="300"/>
      <c r="B32" s="300"/>
      <c r="C32" s="300"/>
      <c r="D32" s="300"/>
      <c r="E32" s="302"/>
      <c r="F32" s="300"/>
      <c r="G32" s="300"/>
      <c r="H32" s="302"/>
      <c r="I32" s="158" t="s">
        <v>1360</v>
      </c>
      <c r="J32" s="158" t="s">
        <v>1361</v>
      </c>
      <c r="K32" s="158" t="s">
        <v>341</v>
      </c>
      <c r="L32" s="158" t="s">
        <v>1332</v>
      </c>
      <c r="M32" s="158" t="s">
        <v>1333</v>
      </c>
    </row>
    <row r="33" spans="1:13" ht="22.9" hidden="1" customHeight="1">
      <c r="A33" s="300"/>
      <c r="B33" s="300"/>
      <c r="C33" s="300"/>
      <c r="D33" s="300"/>
      <c r="E33" s="302"/>
      <c r="F33" s="300"/>
      <c r="G33" s="300"/>
      <c r="H33" s="302"/>
      <c r="I33" s="158" t="s">
        <v>1340</v>
      </c>
      <c r="J33" s="158" t="s">
        <v>1341</v>
      </c>
      <c r="K33" s="158" t="s">
        <v>341</v>
      </c>
      <c r="L33" s="158" t="s">
        <v>1362</v>
      </c>
      <c r="M33" s="158" t="s">
        <v>1363</v>
      </c>
    </row>
    <row r="34" spans="1:13" ht="23.65" hidden="1" customHeight="1">
      <c r="A34" s="300"/>
      <c r="B34" s="300"/>
      <c r="C34" s="300"/>
      <c r="D34" s="300"/>
      <c r="E34" s="302"/>
      <c r="F34" s="300"/>
      <c r="G34" s="300"/>
      <c r="H34" s="302"/>
      <c r="I34" s="158" t="s">
        <v>1364</v>
      </c>
      <c r="J34" s="158" t="s">
        <v>1365</v>
      </c>
      <c r="K34" s="158" t="s">
        <v>341</v>
      </c>
      <c r="L34" s="158" t="s">
        <v>1366</v>
      </c>
      <c r="M34" s="158" t="s">
        <v>1367</v>
      </c>
    </row>
    <row r="35" spans="1:13" ht="22.9" hidden="1" customHeight="1">
      <c r="A35" s="300"/>
      <c r="B35" s="300"/>
      <c r="C35" s="300"/>
      <c r="D35" s="300"/>
      <c r="E35" s="302"/>
      <c r="F35" s="300"/>
      <c r="G35" s="300"/>
      <c r="H35" s="302"/>
      <c r="I35" s="158" t="s">
        <v>1368</v>
      </c>
      <c r="J35" s="158" t="s">
        <v>1369</v>
      </c>
      <c r="K35" s="158" t="s">
        <v>1322</v>
      </c>
      <c r="L35" s="158" t="s">
        <v>1370</v>
      </c>
      <c r="M35" s="158" t="s">
        <v>1371</v>
      </c>
    </row>
    <row r="36" spans="1:13" ht="23.65" hidden="1" customHeight="1">
      <c r="A36" s="300"/>
      <c r="B36" s="300"/>
      <c r="C36" s="300"/>
      <c r="D36" s="300"/>
      <c r="E36" s="302"/>
      <c r="F36" s="300"/>
      <c r="G36" s="300"/>
      <c r="H36" s="302"/>
      <c r="I36" s="158" t="s">
        <v>1372</v>
      </c>
      <c r="J36" s="158" t="s">
        <v>1373</v>
      </c>
      <c r="K36" s="158" t="s">
        <v>341</v>
      </c>
      <c r="L36" s="158" t="s">
        <v>1374</v>
      </c>
      <c r="M36" s="158" t="s">
        <v>1375</v>
      </c>
    </row>
    <row r="37" spans="1:13" ht="22.9" hidden="1" customHeight="1">
      <c r="A37" s="300"/>
      <c r="B37" s="300"/>
      <c r="C37" s="300"/>
      <c r="D37" s="300"/>
      <c r="E37" s="302"/>
      <c r="F37" s="300"/>
      <c r="G37" s="300"/>
      <c r="H37" s="302"/>
      <c r="I37" s="158" t="s">
        <v>1376</v>
      </c>
      <c r="J37" s="158" t="s">
        <v>1377</v>
      </c>
      <c r="K37" s="158" t="s">
        <v>1322</v>
      </c>
      <c r="L37" s="158" t="s">
        <v>1332</v>
      </c>
      <c r="M37" s="158" t="s">
        <v>1333</v>
      </c>
    </row>
    <row r="38" spans="1:13" ht="15" hidden="1" customHeight="1">
      <c r="A38" s="300"/>
      <c r="B38" s="300"/>
      <c r="C38" s="300"/>
      <c r="D38" s="300"/>
      <c r="E38" s="302"/>
      <c r="F38" s="300"/>
      <c r="G38" s="300"/>
      <c r="H38" s="302"/>
      <c r="I38" s="158" t="s">
        <v>1378</v>
      </c>
      <c r="J38" s="158" t="s">
        <v>1379</v>
      </c>
      <c r="K38" s="158" t="s">
        <v>341</v>
      </c>
      <c r="L38" s="158" t="s">
        <v>1380</v>
      </c>
      <c r="M38" s="158" t="s">
        <v>1381</v>
      </c>
    </row>
    <row r="39" spans="1:13" ht="22.9" hidden="1" customHeight="1">
      <c r="A39" s="307"/>
      <c r="B39" s="307"/>
      <c r="C39" s="307"/>
      <c r="D39" s="307"/>
      <c r="E39" s="302">
        <v>16713500</v>
      </c>
      <c r="F39" s="307"/>
      <c r="G39" s="307"/>
      <c r="H39" s="302">
        <v>16379230</v>
      </c>
      <c r="I39" s="158" t="s">
        <v>1382</v>
      </c>
      <c r="J39" s="158" t="s">
        <v>1383</v>
      </c>
      <c r="K39" s="158" t="s">
        <v>341</v>
      </c>
      <c r="L39" s="158" t="s">
        <v>1384</v>
      </c>
      <c r="M39" s="158" t="s">
        <v>1385</v>
      </c>
    </row>
    <row r="40" spans="1:13" ht="23.65" hidden="1" customHeight="1">
      <c r="A40" s="307"/>
      <c r="B40" s="307"/>
      <c r="C40" s="307"/>
      <c r="D40" s="307"/>
      <c r="E40" s="302"/>
      <c r="F40" s="307"/>
      <c r="G40" s="307"/>
      <c r="H40" s="302"/>
      <c r="I40" s="158" t="s">
        <v>1301</v>
      </c>
      <c r="J40" s="158" t="s">
        <v>1386</v>
      </c>
      <c r="K40" s="158" t="s">
        <v>341</v>
      </c>
      <c r="L40" s="158" t="s">
        <v>1387</v>
      </c>
      <c r="M40" s="158" t="s">
        <v>1388</v>
      </c>
    </row>
    <row r="41" spans="1:13" ht="22.9" hidden="1" customHeight="1">
      <c r="A41" s="307"/>
      <c r="B41" s="307"/>
      <c r="C41" s="307"/>
      <c r="D41" s="307"/>
      <c r="E41" s="302"/>
      <c r="F41" s="307"/>
      <c r="G41" s="307"/>
      <c r="H41" s="302"/>
      <c r="I41" s="158" t="s">
        <v>1326</v>
      </c>
      <c r="J41" s="158" t="s">
        <v>1294</v>
      </c>
      <c r="K41" s="158" t="s">
        <v>341</v>
      </c>
      <c r="L41" s="158" t="s">
        <v>1389</v>
      </c>
      <c r="M41" s="158" t="s">
        <v>1390</v>
      </c>
    </row>
    <row r="42" spans="1:13" ht="23.65" hidden="1" customHeight="1">
      <c r="A42" s="307"/>
      <c r="B42" s="307"/>
      <c r="C42" s="307"/>
      <c r="D42" s="307"/>
      <c r="E42" s="302"/>
      <c r="F42" s="307"/>
      <c r="G42" s="307"/>
      <c r="H42" s="302"/>
      <c r="I42" s="158" t="s">
        <v>1391</v>
      </c>
      <c r="J42" s="158" t="s">
        <v>1357</v>
      </c>
      <c r="K42" s="158" t="s">
        <v>341</v>
      </c>
      <c r="L42" s="158" t="s">
        <v>1299</v>
      </c>
      <c r="M42" s="158" t="s">
        <v>1300</v>
      </c>
    </row>
    <row r="43" spans="1:13" ht="22.9" hidden="1" customHeight="1">
      <c r="A43" s="307"/>
      <c r="B43" s="307"/>
      <c r="C43" s="307"/>
      <c r="D43" s="307"/>
      <c r="E43" s="302"/>
      <c r="F43" s="307"/>
      <c r="G43" s="307"/>
      <c r="H43" s="302"/>
      <c r="I43" s="158" t="s">
        <v>1352</v>
      </c>
      <c r="J43" s="158" t="s">
        <v>1392</v>
      </c>
      <c r="K43" s="158" t="s">
        <v>341</v>
      </c>
      <c r="L43" s="158" t="s">
        <v>1393</v>
      </c>
      <c r="M43" s="158" t="s">
        <v>1394</v>
      </c>
    </row>
    <row r="44" spans="1:13" ht="23.65" hidden="1" customHeight="1">
      <c r="A44" s="307"/>
      <c r="B44" s="307"/>
      <c r="C44" s="307"/>
      <c r="D44" s="307"/>
      <c r="E44" s="302"/>
      <c r="F44" s="307"/>
      <c r="G44" s="307"/>
      <c r="H44" s="302"/>
      <c r="I44" s="158" t="s">
        <v>1334</v>
      </c>
      <c r="J44" s="158" t="s">
        <v>1290</v>
      </c>
      <c r="K44" s="158" t="s">
        <v>341</v>
      </c>
      <c r="L44" s="158" t="s">
        <v>1395</v>
      </c>
      <c r="M44" s="158" t="s">
        <v>1396</v>
      </c>
    </row>
    <row r="45" spans="1:13" ht="22.9" hidden="1" customHeight="1">
      <c r="A45" s="300"/>
      <c r="B45" s="300"/>
      <c r="C45" s="300"/>
      <c r="D45" s="300"/>
      <c r="E45" s="302"/>
      <c r="F45" s="300"/>
      <c r="G45" s="300"/>
      <c r="H45" s="302"/>
      <c r="I45" s="158" t="s">
        <v>489</v>
      </c>
      <c r="J45" s="158" t="s">
        <v>381</v>
      </c>
      <c r="K45" s="158" t="s">
        <v>345</v>
      </c>
      <c r="L45" s="158" t="s">
        <v>1397</v>
      </c>
      <c r="M45" s="158" t="s">
        <v>1398</v>
      </c>
    </row>
    <row r="46" spans="1:13" ht="23.65" hidden="1" customHeight="1">
      <c r="A46" s="300"/>
      <c r="B46" s="300"/>
      <c r="C46" s="300"/>
      <c r="D46" s="300"/>
      <c r="E46" s="302"/>
      <c r="F46" s="300"/>
      <c r="G46" s="300"/>
      <c r="H46" s="302"/>
      <c r="I46" s="158" t="s">
        <v>1399</v>
      </c>
      <c r="J46" s="158" t="s">
        <v>1400</v>
      </c>
      <c r="K46" s="158" t="s">
        <v>345</v>
      </c>
      <c r="L46" s="158" t="s">
        <v>1401</v>
      </c>
      <c r="M46" s="158" t="s">
        <v>1402</v>
      </c>
    </row>
    <row r="47" spans="1:13" ht="22.9" hidden="1" customHeight="1">
      <c r="A47" s="300"/>
      <c r="B47" s="300"/>
      <c r="C47" s="300"/>
      <c r="D47" s="300"/>
      <c r="E47" s="302"/>
      <c r="F47" s="300"/>
      <c r="G47" s="300"/>
      <c r="H47" s="302"/>
      <c r="I47" s="158" t="s">
        <v>1403</v>
      </c>
      <c r="J47" s="158" t="s">
        <v>1404</v>
      </c>
      <c r="K47" s="158" t="s">
        <v>345</v>
      </c>
      <c r="L47" s="158" t="s">
        <v>1405</v>
      </c>
      <c r="M47" s="158" t="s">
        <v>1406</v>
      </c>
    </row>
    <row r="48" spans="1:13" ht="23.65" hidden="1" customHeight="1">
      <c r="A48" s="300"/>
      <c r="B48" s="300"/>
      <c r="C48" s="300"/>
      <c r="D48" s="300"/>
      <c r="E48" s="302"/>
      <c r="F48" s="300"/>
      <c r="G48" s="300"/>
      <c r="H48" s="302"/>
      <c r="I48" s="158" t="s">
        <v>1274</v>
      </c>
      <c r="J48" s="158" t="s">
        <v>1407</v>
      </c>
      <c r="K48" s="158" t="s">
        <v>345</v>
      </c>
      <c r="L48" s="158" t="s">
        <v>1276</v>
      </c>
      <c r="M48" s="158" t="s">
        <v>1277</v>
      </c>
    </row>
    <row r="49" spans="1:13" ht="11.85" hidden="1" customHeight="1">
      <c r="A49" s="159"/>
      <c r="B49" s="159"/>
      <c r="C49" s="159"/>
      <c r="D49" s="159"/>
      <c r="E49" s="160"/>
      <c r="F49" s="159"/>
      <c r="G49" s="159"/>
      <c r="H49" s="160"/>
      <c r="I49" s="304"/>
      <c r="J49" s="305"/>
      <c r="K49" s="305"/>
      <c r="L49" s="305"/>
      <c r="M49" s="306"/>
    </row>
    <row r="50" spans="1:13" ht="2.25" hidden="1" customHeight="1">
      <c r="A50" s="161"/>
      <c r="B50" s="161"/>
      <c r="C50" s="161"/>
      <c r="D50" s="161"/>
      <c r="E50" s="162"/>
      <c r="F50" s="161"/>
      <c r="G50" s="161"/>
      <c r="H50" s="162"/>
      <c r="I50" s="307"/>
      <c r="J50" s="307"/>
      <c r="K50" s="307"/>
      <c r="L50" s="307"/>
      <c r="M50" s="307"/>
    </row>
    <row r="51" spans="1:13" ht="23.65" hidden="1" customHeight="1">
      <c r="A51" s="300"/>
      <c r="B51" s="300"/>
      <c r="C51" s="300"/>
      <c r="D51" s="300"/>
      <c r="E51" s="302"/>
      <c r="F51" s="300"/>
      <c r="G51" s="300"/>
      <c r="H51" s="302"/>
      <c r="I51" s="158" t="s">
        <v>606</v>
      </c>
      <c r="J51" s="158" t="s">
        <v>1275</v>
      </c>
      <c r="K51" s="158" t="s">
        <v>345</v>
      </c>
      <c r="L51" s="158" t="s">
        <v>1401</v>
      </c>
      <c r="M51" s="158" t="s">
        <v>1402</v>
      </c>
    </row>
    <row r="52" spans="1:13" ht="22.9" hidden="1" customHeight="1">
      <c r="A52" s="300"/>
      <c r="B52" s="300"/>
      <c r="C52" s="300"/>
      <c r="D52" s="300"/>
      <c r="E52" s="302"/>
      <c r="F52" s="300"/>
      <c r="G52" s="300"/>
      <c r="H52" s="302"/>
      <c r="I52" s="158" t="s">
        <v>606</v>
      </c>
      <c r="J52" s="158" t="s">
        <v>1408</v>
      </c>
      <c r="K52" s="158" t="s">
        <v>345</v>
      </c>
      <c r="L52" s="158" t="s">
        <v>1405</v>
      </c>
      <c r="M52" s="158" t="s">
        <v>1406</v>
      </c>
    </row>
    <row r="53" spans="1:13" ht="23.65" hidden="1" customHeight="1">
      <c r="A53" s="300"/>
      <c r="B53" s="300"/>
      <c r="C53" s="300"/>
      <c r="D53" s="300"/>
      <c r="E53" s="302"/>
      <c r="F53" s="300"/>
      <c r="G53" s="300"/>
      <c r="H53" s="302"/>
      <c r="I53" s="158" t="s">
        <v>606</v>
      </c>
      <c r="J53" s="158" t="s">
        <v>1275</v>
      </c>
      <c r="K53" s="158" t="s">
        <v>345</v>
      </c>
      <c r="L53" s="158" t="s">
        <v>1276</v>
      </c>
      <c r="M53" s="158" t="s">
        <v>1277</v>
      </c>
    </row>
    <row r="54" spans="1:13" ht="22.9" hidden="1" customHeight="1">
      <c r="A54" s="300"/>
      <c r="B54" s="300"/>
      <c r="C54" s="300"/>
      <c r="D54" s="300"/>
      <c r="E54" s="302"/>
      <c r="F54" s="300"/>
      <c r="G54" s="300"/>
      <c r="H54" s="302"/>
      <c r="I54" s="158" t="s">
        <v>606</v>
      </c>
      <c r="J54" s="158" t="s">
        <v>1409</v>
      </c>
      <c r="K54" s="158" t="s">
        <v>345</v>
      </c>
      <c r="L54" s="158" t="s">
        <v>1410</v>
      </c>
      <c r="M54" s="158" t="s">
        <v>1411</v>
      </c>
    </row>
    <row r="55" spans="1:13" ht="22.9" hidden="1" customHeight="1">
      <c r="A55" s="300"/>
      <c r="B55" s="300"/>
      <c r="C55" s="300"/>
      <c r="D55" s="300"/>
      <c r="E55" s="302"/>
      <c r="F55" s="300"/>
      <c r="G55" s="300"/>
      <c r="H55" s="302"/>
      <c r="I55" s="158" t="s">
        <v>634</v>
      </c>
      <c r="J55" s="158" t="s">
        <v>1412</v>
      </c>
      <c r="K55" s="158" t="s">
        <v>345</v>
      </c>
      <c r="L55" s="158" t="s">
        <v>1413</v>
      </c>
      <c r="M55" s="158" t="s">
        <v>1414</v>
      </c>
    </row>
    <row r="56" spans="1:13" ht="23.65" hidden="1" customHeight="1">
      <c r="A56" s="300"/>
      <c r="B56" s="300"/>
      <c r="C56" s="300"/>
      <c r="D56" s="300"/>
      <c r="E56" s="302"/>
      <c r="F56" s="300"/>
      <c r="G56" s="300"/>
      <c r="H56" s="302"/>
      <c r="I56" s="158" t="s">
        <v>1415</v>
      </c>
      <c r="J56" s="158" t="s">
        <v>381</v>
      </c>
      <c r="K56" s="158" t="s">
        <v>1416</v>
      </c>
      <c r="L56" s="158" t="s">
        <v>1417</v>
      </c>
      <c r="M56" s="158" t="s">
        <v>1418</v>
      </c>
    </row>
    <row r="57" spans="1:13" ht="22.9" hidden="1" customHeight="1">
      <c r="A57" s="300"/>
      <c r="B57" s="300"/>
      <c r="C57" s="300"/>
      <c r="D57" s="300"/>
      <c r="E57" s="302"/>
      <c r="F57" s="300"/>
      <c r="G57" s="300"/>
      <c r="H57" s="302"/>
      <c r="I57" s="158" t="s">
        <v>1419</v>
      </c>
      <c r="J57" s="158" t="s">
        <v>1325</v>
      </c>
      <c r="K57" s="158" t="s">
        <v>1416</v>
      </c>
      <c r="L57" s="158" t="s">
        <v>1413</v>
      </c>
      <c r="M57" s="158" t="s">
        <v>1414</v>
      </c>
    </row>
    <row r="58" spans="1:13" ht="22.9" hidden="1" customHeight="1">
      <c r="A58" s="300"/>
      <c r="B58" s="300"/>
      <c r="C58" s="300"/>
      <c r="D58" s="300"/>
      <c r="E58" s="302"/>
      <c r="F58" s="300"/>
      <c r="G58" s="300"/>
      <c r="H58" s="302"/>
      <c r="I58" s="158" t="s">
        <v>606</v>
      </c>
      <c r="J58" s="158" t="s">
        <v>1420</v>
      </c>
      <c r="K58" s="158" t="s">
        <v>345</v>
      </c>
      <c r="L58" s="158" t="s">
        <v>1401</v>
      </c>
      <c r="M58" s="158" t="s">
        <v>1402</v>
      </c>
    </row>
    <row r="59" spans="1:13" ht="23.65" hidden="1" customHeight="1">
      <c r="A59" s="300"/>
      <c r="B59" s="300"/>
      <c r="C59" s="300"/>
      <c r="D59" s="300"/>
      <c r="E59" s="302"/>
      <c r="F59" s="300"/>
      <c r="G59" s="300"/>
      <c r="H59" s="302"/>
      <c r="I59" s="158" t="s">
        <v>606</v>
      </c>
      <c r="J59" s="158" t="s">
        <v>1328</v>
      </c>
      <c r="K59" s="158" t="s">
        <v>345</v>
      </c>
      <c r="L59" s="158" t="s">
        <v>1405</v>
      </c>
      <c r="M59" s="158" t="s">
        <v>1406</v>
      </c>
    </row>
    <row r="60" spans="1:13" ht="22.9" hidden="1" customHeight="1">
      <c r="A60" s="300"/>
      <c r="B60" s="300"/>
      <c r="C60" s="300"/>
      <c r="D60" s="300"/>
      <c r="E60" s="302"/>
      <c r="F60" s="300"/>
      <c r="G60" s="300"/>
      <c r="H60" s="302"/>
      <c r="I60" s="158" t="s">
        <v>606</v>
      </c>
      <c r="J60" s="158" t="s">
        <v>1421</v>
      </c>
      <c r="K60" s="158" t="s">
        <v>345</v>
      </c>
      <c r="L60" s="158" t="s">
        <v>1276</v>
      </c>
      <c r="M60" s="158" t="s">
        <v>1277</v>
      </c>
    </row>
    <row r="61" spans="1:13" ht="23.65" hidden="1" customHeight="1">
      <c r="A61" s="301"/>
      <c r="B61" s="301"/>
      <c r="C61" s="301"/>
      <c r="D61" s="301"/>
      <c r="E61" s="303"/>
      <c r="F61" s="301"/>
      <c r="G61" s="301"/>
      <c r="H61" s="303"/>
      <c r="I61" s="163" t="s">
        <v>606</v>
      </c>
      <c r="J61" s="163" t="s">
        <v>1328</v>
      </c>
      <c r="K61" s="163" t="s">
        <v>345</v>
      </c>
      <c r="L61" s="163" t="s">
        <v>1410</v>
      </c>
      <c r="M61" s="163" t="s">
        <v>1411</v>
      </c>
    </row>
    <row r="62" spans="1:13" hidden="1">
      <c r="A62" s="164">
        <v>1</v>
      </c>
      <c r="B62" s="164" t="s">
        <v>337</v>
      </c>
      <c r="C62" s="165" t="s">
        <v>338</v>
      </c>
      <c r="D62" s="166">
        <v>44570</v>
      </c>
      <c r="E62" s="164" t="s">
        <v>799</v>
      </c>
      <c r="F62" s="164" t="s">
        <v>339</v>
      </c>
      <c r="G62" s="165">
        <v>309043991</v>
      </c>
      <c r="H62" s="164" t="s">
        <v>1422</v>
      </c>
      <c r="I62" s="167"/>
      <c r="J62" s="164"/>
      <c r="K62" s="167"/>
      <c r="L62" s="164"/>
      <c r="M62" s="167"/>
    </row>
    <row r="63" spans="1:13" ht="22.5" hidden="1">
      <c r="A63" s="164">
        <v>2</v>
      </c>
      <c r="B63" s="164" t="s">
        <v>342</v>
      </c>
      <c r="C63" s="165" t="s">
        <v>338</v>
      </c>
      <c r="D63" s="166">
        <v>44571</v>
      </c>
      <c r="E63" s="164" t="s">
        <v>800</v>
      </c>
      <c r="F63" s="164" t="s">
        <v>343</v>
      </c>
      <c r="G63" s="165">
        <v>307701783</v>
      </c>
      <c r="H63" s="164" t="s">
        <v>1423</v>
      </c>
      <c r="I63" s="167"/>
      <c r="J63" s="164"/>
      <c r="K63" s="167"/>
      <c r="L63" s="164"/>
      <c r="M63" s="167"/>
    </row>
    <row r="64" spans="1:13" hidden="1">
      <c r="A64" s="164">
        <v>3</v>
      </c>
      <c r="B64" s="164" t="s">
        <v>344</v>
      </c>
      <c r="C64" s="165" t="s">
        <v>338</v>
      </c>
      <c r="D64" s="166">
        <v>44571</v>
      </c>
      <c r="E64" s="164" t="s">
        <v>799</v>
      </c>
      <c r="F64" s="164" t="s">
        <v>339</v>
      </c>
      <c r="G64" s="165">
        <v>309043991</v>
      </c>
      <c r="H64" s="164" t="s">
        <v>1424</v>
      </c>
      <c r="I64" s="167"/>
      <c r="J64" s="164"/>
      <c r="K64" s="167"/>
      <c r="L64" s="164"/>
      <c r="M64" s="167"/>
    </row>
    <row r="65" spans="1:13" ht="22.5" hidden="1">
      <c r="A65" s="164">
        <v>4</v>
      </c>
      <c r="B65" s="164" t="s">
        <v>346</v>
      </c>
      <c r="C65" s="165" t="s">
        <v>338</v>
      </c>
      <c r="D65" s="166">
        <v>44571</v>
      </c>
      <c r="E65" s="164" t="s">
        <v>801</v>
      </c>
      <c r="F65" s="164" t="s">
        <v>347</v>
      </c>
      <c r="G65" s="165">
        <v>302466336</v>
      </c>
      <c r="H65" s="164" t="s">
        <v>801</v>
      </c>
      <c r="I65" s="167"/>
      <c r="J65" s="164"/>
      <c r="K65" s="167"/>
      <c r="L65" s="164"/>
      <c r="M65" s="167"/>
    </row>
    <row r="66" spans="1:13" hidden="1">
      <c r="A66" s="164">
        <v>5</v>
      </c>
      <c r="B66" s="164" t="s">
        <v>348</v>
      </c>
      <c r="C66" s="165" t="s">
        <v>338</v>
      </c>
      <c r="D66" s="166">
        <v>44571</v>
      </c>
      <c r="E66" s="164" t="s">
        <v>802</v>
      </c>
      <c r="F66" s="164" t="s">
        <v>339</v>
      </c>
      <c r="G66" s="165">
        <v>309043991</v>
      </c>
      <c r="H66" s="164" t="s">
        <v>1425</v>
      </c>
      <c r="I66" s="167"/>
      <c r="J66" s="164"/>
      <c r="K66" s="167"/>
      <c r="L66" s="164"/>
      <c r="M66" s="167"/>
    </row>
    <row r="67" spans="1:13" hidden="1">
      <c r="A67" s="164">
        <v>6</v>
      </c>
      <c r="B67" s="164" t="s">
        <v>349</v>
      </c>
      <c r="C67" s="165" t="s">
        <v>338</v>
      </c>
      <c r="D67" s="166">
        <v>44571</v>
      </c>
      <c r="E67" s="164" t="s">
        <v>803</v>
      </c>
      <c r="F67" s="164" t="s">
        <v>339</v>
      </c>
      <c r="G67" s="165">
        <v>309043991</v>
      </c>
      <c r="H67" s="164" t="s">
        <v>1426</v>
      </c>
      <c r="I67" s="167"/>
      <c r="J67" s="164"/>
      <c r="K67" s="167"/>
      <c r="L67" s="164"/>
      <c r="M67" s="167"/>
    </row>
    <row r="68" spans="1:13" hidden="1">
      <c r="A68" s="164">
        <v>7</v>
      </c>
      <c r="B68" s="164" t="s">
        <v>350</v>
      </c>
      <c r="C68" s="165" t="s">
        <v>338</v>
      </c>
      <c r="D68" s="166">
        <v>44571</v>
      </c>
      <c r="E68" s="164" t="s">
        <v>804</v>
      </c>
      <c r="F68" s="164" t="s">
        <v>339</v>
      </c>
      <c r="G68" s="165">
        <v>309043991</v>
      </c>
      <c r="H68" s="164" t="s">
        <v>1042</v>
      </c>
      <c r="I68" s="167"/>
      <c r="J68" s="164"/>
      <c r="K68" s="167"/>
      <c r="L68" s="164"/>
      <c r="M68" s="167"/>
    </row>
    <row r="69" spans="1:13" hidden="1">
      <c r="A69" s="164">
        <v>8</v>
      </c>
      <c r="B69" s="164" t="s">
        <v>351</v>
      </c>
      <c r="C69" s="165" t="s">
        <v>338</v>
      </c>
      <c r="D69" s="166">
        <v>44571</v>
      </c>
      <c r="E69" s="164" t="s">
        <v>805</v>
      </c>
      <c r="F69" s="164" t="s">
        <v>339</v>
      </c>
      <c r="G69" s="165">
        <v>309043991</v>
      </c>
      <c r="H69" s="164" t="s">
        <v>1427</v>
      </c>
      <c r="I69" s="167"/>
      <c r="J69" s="164"/>
      <c r="K69" s="167"/>
      <c r="L69" s="164"/>
      <c r="M69" s="167"/>
    </row>
    <row r="70" spans="1:13" hidden="1">
      <c r="A70" s="164">
        <v>9</v>
      </c>
      <c r="B70" s="164" t="s">
        <v>352</v>
      </c>
      <c r="C70" s="165" t="s">
        <v>338</v>
      </c>
      <c r="D70" s="166">
        <v>44571</v>
      </c>
      <c r="E70" s="164" t="s">
        <v>806</v>
      </c>
      <c r="F70" s="164" t="s">
        <v>339</v>
      </c>
      <c r="G70" s="165">
        <v>309043991</v>
      </c>
      <c r="H70" s="164" t="s">
        <v>1428</v>
      </c>
      <c r="I70" s="167"/>
      <c r="J70" s="164"/>
      <c r="K70" s="167"/>
      <c r="L70" s="164"/>
      <c r="M70" s="167"/>
    </row>
    <row r="71" spans="1:13" hidden="1">
      <c r="A71" s="164">
        <v>10</v>
      </c>
      <c r="B71" s="164" t="s">
        <v>353</v>
      </c>
      <c r="C71" s="165" t="s">
        <v>338</v>
      </c>
      <c r="D71" s="166">
        <v>44571</v>
      </c>
      <c r="E71" s="164" t="s">
        <v>790</v>
      </c>
      <c r="F71" s="164" t="s">
        <v>339</v>
      </c>
      <c r="G71" s="165">
        <v>309043991</v>
      </c>
      <c r="H71" s="164" t="s">
        <v>1042</v>
      </c>
      <c r="I71" s="167"/>
      <c r="J71" s="164"/>
      <c r="K71" s="167"/>
      <c r="L71" s="164"/>
      <c r="M71" s="167"/>
    </row>
    <row r="72" spans="1:13" hidden="1">
      <c r="A72" s="164">
        <v>11</v>
      </c>
      <c r="B72" s="164" t="s">
        <v>354</v>
      </c>
      <c r="C72" s="165" t="s">
        <v>338</v>
      </c>
      <c r="D72" s="166">
        <v>44571</v>
      </c>
      <c r="E72" s="164" t="s">
        <v>807</v>
      </c>
      <c r="F72" s="164" t="s">
        <v>339</v>
      </c>
      <c r="G72" s="165">
        <v>309043991</v>
      </c>
      <c r="H72" s="164" t="s">
        <v>1429</v>
      </c>
      <c r="I72" s="167"/>
      <c r="J72" s="164"/>
      <c r="K72" s="167"/>
      <c r="L72" s="164"/>
      <c r="M72" s="167"/>
    </row>
    <row r="73" spans="1:13" hidden="1">
      <c r="A73" s="164">
        <v>12</v>
      </c>
      <c r="B73" s="164" t="s">
        <v>355</v>
      </c>
      <c r="C73" s="165" t="s">
        <v>338</v>
      </c>
      <c r="D73" s="166">
        <v>44573</v>
      </c>
      <c r="E73" s="164" t="s">
        <v>808</v>
      </c>
      <c r="F73" s="164" t="s">
        <v>356</v>
      </c>
      <c r="G73" s="165">
        <v>304798340</v>
      </c>
      <c r="H73" s="164" t="s">
        <v>808</v>
      </c>
      <c r="I73" s="167"/>
      <c r="J73" s="164"/>
      <c r="K73" s="167"/>
      <c r="L73" s="164"/>
      <c r="M73" s="167"/>
    </row>
    <row r="74" spans="1:13" hidden="1">
      <c r="A74" s="164">
        <v>13</v>
      </c>
      <c r="B74" s="164" t="s">
        <v>357</v>
      </c>
      <c r="C74" s="165" t="s">
        <v>338</v>
      </c>
      <c r="D74" s="166">
        <v>44575</v>
      </c>
      <c r="E74" s="164" t="s">
        <v>799</v>
      </c>
      <c r="F74" s="164" t="s">
        <v>339</v>
      </c>
      <c r="G74" s="165">
        <v>309043991</v>
      </c>
      <c r="H74" s="164" t="s">
        <v>879</v>
      </c>
      <c r="I74" s="167"/>
      <c r="J74" s="164"/>
      <c r="K74" s="167"/>
      <c r="L74" s="164"/>
      <c r="M74" s="167"/>
    </row>
    <row r="75" spans="1:13" hidden="1">
      <c r="A75" s="164">
        <v>15</v>
      </c>
      <c r="B75" s="164" t="s">
        <v>482</v>
      </c>
      <c r="C75" s="165" t="s">
        <v>483</v>
      </c>
      <c r="D75" s="166">
        <v>44579</v>
      </c>
      <c r="E75" s="164" t="s">
        <v>1430</v>
      </c>
      <c r="F75" s="164" t="s">
        <v>484</v>
      </c>
      <c r="G75" s="165">
        <v>305426114</v>
      </c>
      <c r="H75" s="164" t="s">
        <v>1431</v>
      </c>
      <c r="I75" s="167"/>
      <c r="J75" s="164"/>
      <c r="K75" s="167"/>
      <c r="L75" s="164"/>
      <c r="M75" s="167"/>
    </row>
    <row r="76" spans="1:13" hidden="1">
      <c r="A76" s="164">
        <v>16</v>
      </c>
      <c r="B76" s="164" t="s">
        <v>358</v>
      </c>
      <c r="C76" s="165" t="s">
        <v>338</v>
      </c>
      <c r="D76" s="166">
        <v>44581</v>
      </c>
      <c r="E76" s="164" t="s">
        <v>809</v>
      </c>
      <c r="F76" s="164" t="s">
        <v>339</v>
      </c>
      <c r="G76" s="165">
        <v>309043991</v>
      </c>
      <c r="H76" s="164" t="s">
        <v>1432</v>
      </c>
      <c r="I76" s="167"/>
      <c r="J76" s="164"/>
      <c r="K76" s="167"/>
      <c r="L76" s="164"/>
      <c r="M76" s="167"/>
    </row>
    <row r="77" spans="1:13" ht="22.5" hidden="1">
      <c r="A77" s="164">
        <v>17</v>
      </c>
      <c r="B77" s="164" t="s">
        <v>359</v>
      </c>
      <c r="C77" s="165" t="s">
        <v>338</v>
      </c>
      <c r="D77" s="166">
        <v>44581</v>
      </c>
      <c r="E77" s="164" t="s">
        <v>810</v>
      </c>
      <c r="F77" s="164" t="s">
        <v>811</v>
      </c>
      <c r="G77" s="165">
        <v>306216500</v>
      </c>
      <c r="H77" s="164" t="s">
        <v>1433</v>
      </c>
      <c r="I77" s="167"/>
      <c r="J77" s="164"/>
      <c r="K77" s="167"/>
      <c r="L77" s="164"/>
      <c r="M77" s="167"/>
    </row>
    <row r="78" spans="1:13" ht="22.5" hidden="1">
      <c r="A78" s="164">
        <v>18</v>
      </c>
      <c r="B78" s="164" t="s">
        <v>360</v>
      </c>
      <c r="C78" s="165" t="s">
        <v>338</v>
      </c>
      <c r="D78" s="166">
        <v>44582</v>
      </c>
      <c r="E78" s="164" t="s">
        <v>812</v>
      </c>
      <c r="F78" s="164" t="s">
        <v>361</v>
      </c>
      <c r="G78" s="165">
        <v>308260859</v>
      </c>
      <c r="H78" s="164" t="s">
        <v>812</v>
      </c>
      <c r="I78" s="167"/>
      <c r="J78" s="164"/>
      <c r="K78" s="167"/>
      <c r="L78" s="164"/>
      <c r="M78" s="167"/>
    </row>
    <row r="79" spans="1:13" hidden="1">
      <c r="A79" s="164">
        <v>19</v>
      </c>
      <c r="B79" s="164" t="s">
        <v>700</v>
      </c>
      <c r="C79" s="165" t="s">
        <v>338</v>
      </c>
      <c r="D79" s="166">
        <v>44582</v>
      </c>
      <c r="E79" s="164" t="s">
        <v>813</v>
      </c>
      <c r="F79" s="164" t="s">
        <v>701</v>
      </c>
      <c r="G79" s="165">
        <v>307541983</v>
      </c>
      <c r="H79" s="164" t="s">
        <v>1434</v>
      </c>
      <c r="I79" s="167"/>
      <c r="J79" s="164"/>
      <c r="K79" s="167"/>
      <c r="L79" s="164"/>
      <c r="M79" s="167"/>
    </row>
    <row r="80" spans="1:13" hidden="1">
      <c r="A80" s="164">
        <v>20</v>
      </c>
      <c r="B80" s="164" t="s">
        <v>702</v>
      </c>
      <c r="C80" s="165" t="s">
        <v>338</v>
      </c>
      <c r="D80" s="166">
        <v>44582</v>
      </c>
      <c r="E80" s="164" t="s">
        <v>814</v>
      </c>
      <c r="F80" s="164" t="s">
        <v>339</v>
      </c>
      <c r="G80" s="165">
        <v>309043991</v>
      </c>
      <c r="H80" s="164" t="s">
        <v>1435</v>
      </c>
      <c r="I80" s="167"/>
      <c r="J80" s="164"/>
      <c r="K80" s="167"/>
      <c r="L80" s="164"/>
      <c r="M80" s="167"/>
    </row>
    <row r="81" spans="1:13" hidden="1">
      <c r="A81" s="164">
        <v>21</v>
      </c>
      <c r="B81" s="164" t="s">
        <v>703</v>
      </c>
      <c r="C81" s="165" t="s">
        <v>338</v>
      </c>
      <c r="D81" s="166">
        <v>44582</v>
      </c>
      <c r="E81" s="164" t="s">
        <v>815</v>
      </c>
      <c r="F81" s="164" t="s">
        <v>339</v>
      </c>
      <c r="G81" s="165">
        <v>309043991</v>
      </c>
      <c r="H81" s="164" t="s">
        <v>909</v>
      </c>
      <c r="I81" s="167"/>
      <c r="J81" s="164"/>
      <c r="K81" s="167"/>
      <c r="L81" s="164"/>
      <c r="M81" s="167"/>
    </row>
    <row r="82" spans="1:13" hidden="1">
      <c r="A82" s="164">
        <v>22</v>
      </c>
      <c r="B82" s="164" t="s">
        <v>704</v>
      </c>
      <c r="C82" s="165" t="s">
        <v>338</v>
      </c>
      <c r="D82" s="166">
        <v>44582</v>
      </c>
      <c r="E82" s="164" t="s">
        <v>816</v>
      </c>
      <c r="F82" s="164" t="s">
        <v>339</v>
      </c>
      <c r="G82" s="165">
        <v>309043991</v>
      </c>
      <c r="H82" s="164" t="s">
        <v>1436</v>
      </c>
      <c r="I82" s="167"/>
      <c r="J82" s="164"/>
      <c r="K82" s="167"/>
      <c r="L82" s="164"/>
      <c r="M82" s="167"/>
    </row>
    <row r="83" spans="1:13" hidden="1">
      <c r="A83" s="164">
        <v>23</v>
      </c>
      <c r="B83" s="164" t="s">
        <v>362</v>
      </c>
      <c r="C83" s="165" t="s">
        <v>338</v>
      </c>
      <c r="D83" s="166">
        <v>44584</v>
      </c>
      <c r="E83" s="164" t="s">
        <v>817</v>
      </c>
      <c r="F83" s="164" t="s">
        <v>363</v>
      </c>
      <c r="G83" s="165">
        <v>307046729</v>
      </c>
      <c r="H83" s="164" t="s">
        <v>1437</v>
      </c>
      <c r="I83" s="167"/>
      <c r="J83" s="164"/>
      <c r="K83" s="167"/>
      <c r="L83" s="164"/>
      <c r="M83" s="167"/>
    </row>
    <row r="84" spans="1:13" hidden="1">
      <c r="A84" s="164">
        <v>24</v>
      </c>
      <c r="B84" s="164" t="s">
        <v>364</v>
      </c>
      <c r="C84" s="165" t="s">
        <v>338</v>
      </c>
      <c r="D84" s="166">
        <v>44587</v>
      </c>
      <c r="E84" s="164" t="s">
        <v>814</v>
      </c>
      <c r="F84" s="164" t="s">
        <v>365</v>
      </c>
      <c r="G84" s="165">
        <v>308683964</v>
      </c>
      <c r="H84" s="164" t="s">
        <v>1438</v>
      </c>
      <c r="I84" s="167"/>
      <c r="J84" s="164"/>
      <c r="K84" s="167"/>
      <c r="L84" s="164"/>
      <c r="M84" s="167"/>
    </row>
    <row r="85" spans="1:13" hidden="1">
      <c r="A85" s="164">
        <v>25</v>
      </c>
      <c r="B85" s="164" t="s">
        <v>366</v>
      </c>
      <c r="C85" s="165" t="s">
        <v>338</v>
      </c>
      <c r="D85" s="166">
        <v>44587</v>
      </c>
      <c r="E85" s="164" t="s">
        <v>818</v>
      </c>
      <c r="F85" s="164" t="s">
        <v>365</v>
      </c>
      <c r="G85" s="165">
        <v>308683964</v>
      </c>
      <c r="H85" s="164" t="s">
        <v>1439</v>
      </c>
      <c r="I85" s="167"/>
      <c r="J85" s="164"/>
      <c r="K85" s="167"/>
      <c r="L85" s="164"/>
      <c r="M85" s="167"/>
    </row>
    <row r="86" spans="1:13" hidden="1">
      <c r="A86" s="164">
        <v>26</v>
      </c>
      <c r="B86" s="164" t="s">
        <v>367</v>
      </c>
      <c r="C86" s="165" t="s">
        <v>338</v>
      </c>
      <c r="D86" s="166">
        <v>44587</v>
      </c>
      <c r="E86" s="164" t="s">
        <v>816</v>
      </c>
      <c r="F86" s="164" t="s">
        <v>365</v>
      </c>
      <c r="G86" s="165">
        <v>308683964</v>
      </c>
      <c r="H86" s="164" t="s">
        <v>799</v>
      </c>
      <c r="I86" s="167"/>
      <c r="J86" s="164"/>
      <c r="K86" s="167"/>
      <c r="L86" s="164"/>
      <c r="M86" s="167"/>
    </row>
    <row r="87" spans="1:13" hidden="1">
      <c r="A87" s="164">
        <v>27</v>
      </c>
      <c r="B87" s="164" t="s">
        <v>368</v>
      </c>
      <c r="C87" s="165" t="s">
        <v>338</v>
      </c>
      <c r="D87" s="166">
        <v>44588</v>
      </c>
      <c r="E87" s="164" t="s">
        <v>819</v>
      </c>
      <c r="F87" s="164" t="s">
        <v>369</v>
      </c>
      <c r="G87" s="165">
        <v>303018986</v>
      </c>
      <c r="H87" s="164" t="s">
        <v>1440</v>
      </c>
      <c r="I87" s="167"/>
      <c r="J87" s="164"/>
      <c r="K87" s="167"/>
      <c r="L87" s="164"/>
      <c r="M87" s="167"/>
    </row>
    <row r="88" spans="1:13" hidden="1">
      <c r="A88" s="164">
        <v>28</v>
      </c>
      <c r="B88" s="164" t="s">
        <v>370</v>
      </c>
      <c r="C88" s="165" t="s">
        <v>338</v>
      </c>
      <c r="D88" s="166">
        <v>44588</v>
      </c>
      <c r="E88" s="164" t="s">
        <v>820</v>
      </c>
      <c r="F88" s="164" t="s">
        <v>369</v>
      </c>
      <c r="G88" s="165">
        <v>303018986</v>
      </c>
      <c r="H88" s="164" t="s">
        <v>1441</v>
      </c>
      <c r="I88" s="167"/>
      <c r="J88" s="164"/>
      <c r="K88" s="167"/>
      <c r="L88" s="164"/>
      <c r="M88" s="167"/>
    </row>
    <row r="89" spans="1:13" hidden="1">
      <c r="A89" s="164">
        <v>29</v>
      </c>
      <c r="B89" s="164" t="s">
        <v>371</v>
      </c>
      <c r="C89" s="165" t="s">
        <v>338</v>
      </c>
      <c r="D89" s="166">
        <v>44588</v>
      </c>
      <c r="E89" s="164" t="s">
        <v>819</v>
      </c>
      <c r="F89" s="164" t="s">
        <v>369</v>
      </c>
      <c r="G89" s="165">
        <v>303018986</v>
      </c>
      <c r="H89" s="164" t="s">
        <v>1440</v>
      </c>
      <c r="I89" s="167"/>
      <c r="J89" s="164"/>
      <c r="K89" s="167"/>
      <c r="L89" s="164"/>
      <c r="M89" s="167"/>
    </row>
    <row r="90" spans="1:13" hidden="1">
      <c r="A90" s="164">
        <v>30</v>
      </c>
      <c r="B90" s="164" t="s">
        <v>372</v>
      </c>
      <c r="C90" s="165" t="s">
        <v>338</v>
      </c>
      <c r="D90" s="166">
        <v>44589</v>
      </c>
      <c r="E90" s="164" t="s">
        <v>821</v>
      </c>
      <c r="F90" s="164" t="s">
        <v>356</v>
      </c>
      <c r="G90" s="165">
        <v>304798340</v>
      </c>
      <c r="H90" s="164" t="s">
        <v>821</v>
      </c>
      <c r="I90" s="167"/>
      <c r="J90" s="164"/>
      <c r="K90" s="167"/>
      <c r="L90" s="164"/>
      <c r="M90" s="167"/>
    </row>
    <row r="91" spans="1:13" hidden="1">
      <c r="A91" s="164">
        <v>31</v>
      </c>
      <c r="B91" s="164" t="s">
        <v>373</v>
      </c>
      <c r="C91" s="165" t="s">
        <v>338</v>
      </c>
      <c r="D91" s="166">
        <v>44590</v>
      </c>
      <c r="E91" s="164" t="s">
        <v>813</v>
      </c>
      <c r="F91" s="164" t="s">
        <v>374</v>
      </c>
      <c r="G91" s="165">
        <v>302945032</v>
      </c>
      <c r="H91" s="164" t="s">
        <v>1442</v>
      </c>
      <c r="I91" s="167"/>
      <c r="J91" s="164"/>
      <c r="K91" s="167"/>
      <c r="L91" s="164"/>
      <c r="M91" s="167"/>
    </row>
    <row r="92" spans="1:13" hidden="1">
      <c r="A92" s="164">
        <v>32</v>
      </c>
      <c r="B92" s="164" t="s">
        <v>375</v>
      </c>
      <c r="C92" s="165" t="s">
        <v>338</v>
      </c>
      <c r="D92" s="166">
        <v>44595</v>
      </c>
      <c r="E92" s="164" t="s">
        <v>822</v>
      </c>
      <c r="F92" s="164" t="s">
        <v>376</v>
      </c>
      <c r="G92" s="165">
        <v>302023222</v>
      </c>
      <c r="H92" s="164" t="s">
        <v>822</v>
      </c>
      <c r="I92" s="167"/>
      <c r="J92" s="164"/>
      <c r="K92" s="167"/>
      <c r="L92" s="164"/>
      <c r="M92" s="167"/>
    </row>
    <row r="93" spans="1:13" hidden="1">
      <c r="A93" s="164">
        <v>33</v>
      </c>
      <c r="B93" s="164" t="s">
        <v>377</v>
      </c>
      <c r="C93" s="165" t="s">
        <v>338</v>
      </c>
      <c r="D93" s="166">
        <v>44597</v>
      </c>
      <c r="E93" s="164" t="s">
        <v>823</v>
      </c>
      <c r="F93" s="164" t="s">
        <v>339</v>
      </c>
      <c r="G93" s="165">
        <v>309043991</v>
      </c>
      <c r="H93" s="164" t="s">
        <v>823</v>
      </c>
      <c r="I93" s="167"/>
      <c r="J93" s="164"/>
      <c r="K93" s="167"/>
      <c r="L93" s="164"/>
      <c r="M93" s="167"/>
    </row>
    <row r="94" spans="1:13" hidden="1">
      <c r="A94" s="164">
        <v>34</v>
      </c>
      <c r="B94" s="164" t="s">
        <v>378</v>
      </c>
      <c r="C94" s="165" t="s">
        <v>338</v>
      </c>
      <c r="D94" s="166">
        <v>44597</v>
      </c>
      <c r="E94" s="164" t="s">
        <v>824</v>
      </c>
      <c r="F94" s="164" t="s">
        <v>379</v>
      </c>
      <c r="G94" s="165">
        <v>202877491</v>
      </c>
      <c r="H94" s="164" t="s">
        <v>824</v>
      </c>
      <c r="I94" s="167"/>
      <c r="J94" s="164"/>
      <c r="K94" s="167"/>
      <c r="L94" s="164"/>
      <c r="M94" s="167"/>
    </row>
    <row r="95" spans="1:13" hidden="1">
      <c r="A95" s="164">
        <v>35</v>
      </c>
      <c r="B95" s="164" t="s">
        <v>380</v>
      </c>
      <c r="C95" s="165" t="s">
        <v>338</v>
      </c>
      <c r="D95" s="166">
        <v>44597</v>
      </c>
      <c r="E95" s="164" t="s">
        <v>792</v>
      </c>
      <c r="F95" s="164" t="s">
        <v>339</v>
      </c>
      <c r="G95" s="165">
        <v>309043991</v>
      </c>
      <c r="H95" s="164" t="s">
        <v>792</v>
      </c>
      <c r="I95" s="167"/>
      <c r="J95" s="164"/>
      <c r="K95" s="167"/>
      <c r="L95" s="164"/>
      <c r="M95" s="167"/>
    </row>
    <row r="96" spans="1:13" hidden="1">
      <c r="A96" s="164">
        <v>36</v>
      </c>
      <c r="B96" s="164" t="s">
        <v>382</v>
      </c>
      <c r="C96" s="165" t="s">
        <v>338</v>
      </c>
      <c r="D96" s="166">
        <v>44599</v>
      </c>
      <c r="E96" s="164" t="s">
        <v>825</v>
      </c>
      <c r="F96" s="164" t="s">
        <v>274</v>
      </c>
      <c r="G96" s="165">
        <v>305786617</v>
      </c>
      <c r="H96" s="164" t="s">
        <v>825</v>
      </c>
      <c r="I96" s="167"/>
      <c r="J96" s="164"/>
      <c r="K96" s="167"/>
      <c r="L96" s="164"/>
      <c r="M96" s="167"/>
    </row>
    <row r="97" spans="1:13" hidden="1">
      <c r="A97" s="164">
        <v>37</v>
      </c>
      <c r="B97" s="164" t="s">
        <v>383</v>
      </c>
      <c r="C97" s="165" t="s">
        <v>338</v>
      </c>
      <c r="D97" s="166">
        <v>44599</v>
      </c>
      <c r="E97" s="164" t="s">
        <v>826</v>
      </c>
      <c r="F97" s="164" t="s">
        <v>384</v>
      </c>
      <c r="G97" s="165">
        <v>302764392</v>
      </c>
      <c r="H97" s="164" t="s">
        <v>826</v>
      </c>
      <c r="I97" s="167"/>
      <c r="J97" s="164"/>
      <c r="K97" s="167"/>
      <c r="L97" s="164"/>
      <c r="M97" s="167"/>
    </row>
    <row r="98" spans="1:13" ht="22.5" hidden="1">
      <c r="A98" s="164">
        <v>38</v>
      </c>
      <c r="B98" s="164" t="s">
        <v>385</v>
      </c>
      <c r="C98" s="165" t="s">
        <v>338</v>
      </c>
      <c r="D98" s="166">
        <v>44599</v>
      </c>
      <c r="E98" s="164" t="s">
        <v>796</v>
      </c>
      <c r="F98" s="164" t="s">
        <v>827</v>
      </c>
      <c r="G98" s="165">
        <v>205833308</v>
      </c>
      <c r="H98" s="164" t="s">
        <v>796</v>
      </c>
      <c r="I98" s="167"/>
      <c r="J98" s="164"/>
      <c r="K98" s="167"/>
      <c r="L98" s="164"/>
      <c r="M98" s="167"/>
    </row>
    <row r="99" spans="1:13" hidden="1">
      <c r="A99" s="164">
        <v>39</v>
      </c>
      <c r="B99" s="164" t="s">
        <v>386</v>
      </c>
      <c r="C99" s="165" t="s">
        <v>338</v>
      </c>
      <c r="D99" s="166">
        <v>44602</v>
      </c>
      <c r="E99" s="164" t="s">
        <v>806</v>
      </c>
      <c r="F99" s="164" t="s">
        <v>387</v>
      </c>
      <c r="G99" s="165">
        <v>206415794</v>
      </c>
      <c r="H99" s="164" t="s">
        <v>806</v>
      </c>
      <c r="I99" s="167"/>
      <c r="J99" s="164"/>
      <c r="K99" s="167"/>
      <c r="L99" s="164"/>
      <c r="M99" s="167"/>
    </row>
    <row r="100" spans="1:13" hidden="1">
      <c r="A100" s="164">
        <v>40</v>
      </c>
      <c r="B100" s="164" t="s">
        <v>388</v>
      </c>
      <c r="C100" s="165" t="s">
        <v>338</v>
      </c>
      <c r="D100" s="166">
        <v>44602</v>
      </c>
      <c r="E100" s="164" t="s">
        <v>828</v>
      </c>
      <c r="F100" s="164" t="s">
        <v>387</v>
      </c>
      <c r="G100" s="165">
        <v>206415794</v>
      </c>
      <c r="H100" s="164" t="s">
        <v>828</v>
      </c>
      <c r="I100" s="167"/>
      <c r="J100" s="164"/>
      <c r="K100" s="167"/>
      <c r="L100" s="164"/>
      <c r="M100" s="167"/>
    </row>
    <row r="101" spans="1:13" hidden="1">
      <c r="A101" s="164">
        <v>41</v>
      </c>
      <c r="B101" s="164" t="s">
        <v>389</v>
      </c>
      <c r="C101" s="165" t="s">
        <v>338</v>
      </c>
      <c r="D101" s="166">
        <v>44602</v>
      </c>
      <c r="E101" s="164" t="s">
        <v>829</v>
      </c>
      <c r="F101" s="164" t="s">
        <v>387</v>
      </c>
      <c r="G101" s="165">
        <v>206415794</v>
      </c>
      <c r="H101" s="164" t="s">
        <v>829</v>
      </c>
      <c r="I101" s="167"/>
      <c r="J101" s="164"/>
      <c r="K101" s="167"/>
      <c r="L101" s="164"/>
      <c r="M101" s="167"/>
    </row>
    <row r="102" spans="1:13" hidden="1">
      <c r="A102" s="164">
        <v>42</v>
      </c>
      <c r="B102" s="164" t="s">
        <v>390</v>
      </c>
      <c r="C102" s="165" t="s">
        <v>338</v>
      </c>
      <c r="D102" s="166">
        <v>44602</v>
      </c>
      <c r="E102" s="164" t="s">
        <v>830</v>
      </c>
      <c r="F102" s="164" t="s">
        <v>387</v>
      </c>
      <c r="G102" s="165">
        <v>206415794</v>
      </c>
      <c r="H102" s="164" t="s">
        <v>830</v>
      </c>
      <c r="I102" s="167"/>
      <c r="J102" s="164"/>
      <c r="K102" s="167"/>
      <c r="L102" s="164"/>
      <c r="M102" s="167"/>
    </row>
    <row r="103" spans="1:13" hidden="1">
      <c r="A103" s="164">
        <v>43</v>
      </c>
      <c r="B103" s="164" t="s">
        <v>391</v>
      </c>
      <c r="C103" s="165" t="s">
        <v>338</v>
      </c>
      <c r="D103" s="166">
        <v>44605</v>
      </c>
      <c r="E103" s="164" t="s">
        <v>831</v>
      </c>
      <c r="F103" s="164" t="s">
        <v>392</v>
      </c>
      <c r="G103" s="165">
        <v>305543848</v>
      </c>
      <c r="H103" s="164" t="s">
        <v>911</v>
      </c>
      <c r="I103" s="167"/>
      <c r="J103" s="164"/>
      <c r="K103" s="167"/>
      <c r="L103" s="164"/>
      <c r="M103" s="167"/>
    </row>
    <row r="104" spans="1:13" hidden="1">
      <c r="A104" s="164">
        <v>44</v>
      </c>
      <c r="B104" s="164" t="s">
        <v>705</v>
      </c>
      <c r="C104" s="165" t="s">
        <v>338</v>
      </c>
      <c r="D104" s="166">
        <v>44605</v>
      </c>
      <c r="E104" s="164" t="s">
        <v>799</v>
      </c>
      <c r="F104" s="164" t="s">
        <v>395</v>
      </c>
      <c r="G104" s="165">
        <v>309156090</v>
      </c>
      <c r="H104" s="164" t="s">
        <v>1443</v>
      </c>
      <c r="I104" s="167"/>
      <c r="J104" s="164"/>
      <c r="K104" s="167"/>
      <c r="L104" s="164"/>
      <c r="M104" s="167"/>
    </row>
    <row r="105" spans="1:13" hidden="1">
      <c r="A105" s="164">
        <v>45</v>
      </c>
      <c r="B105" s="164" t="s">
        <v>393</v>
      </c>
      <c r="C105" s="165" t="s">
        <v>338</v>
      </c>
      <c r="D105" s="166">
        <v>44605</v>
      </c>
      <c r="E105" s="164" t="s">
        <v>818</v>
      </c>
      <c r="F105" s="164" t="s">
        <v>392</v>
      </c>
      <c r="G105" s="165">
        <v>305543848</v>
      </c>
      <c r="H105" s="164" t="s">
        <v>819</v>
      </c>
      <c r="I105" s="167"/>
      <c r="J105" s="164"/>
      <c r="K105" s="167"/>
      <c r="L105" s="164"/>
      <c r="M105" s="167"/>
    </row>
    <row r="106" spans="1:13" hidden="1">
      <c r="A106" s="164">
        <v>46</v>
      </c>
      <c r="B106" s="164" t="s">
        <v>394</v>
      </c>
      <c r="C106" s="165" t="s">
        <v>338</v>
      </c>
      <c r="D106" s="166">
        <v>44605</v>
      </c>
      <c r="E106" s="164" t="s">
        <v>832</v>
      </c>
      <c r="F106" s="164" t="s">
        <v>395</v>
      </c>
      <c r="G106" s="165">
        <v>309156090</v>
      </c>
      <c r="H106" s="164" t="s">
        <v>1444</v>
      </c>
      <c r="I106" s="167"/>
      <c r="J106" s="164"/>
      <c r="K106" s="167"/>
      <c r="L106" s="164"/>
      <c r="M106" s="167"/>
    </row>
    <row r="107" spans="1:13" hidden="1">
      <c r="A107" s="164">
        <v>47</v>
      </c>
      <c r="B107" s="164" t="s">
        <v>396</v>
      </c>
      <c r="C107" s="165" t="s">
        <v>338</v>
      </c>
      <c r="D107" s="166">
        <v>44606</v>
      </c>
      <c r="E107" s="164" t="s">
        <v>833</v>
      </c>
      <c r="F107" s="164" t="s">
        <v>397</v>
      </c>
      <c r="G107" s="165">
        <v>308937702</v>
      </c>
      <c r="H107" s="164" t="s">
        <v>1445</v>
      </c>
      <c r="I107" s="167"/>
      <c r="J107" s="164"/>
      <c r="K107" s="167"/>
      <c r="L107" s="164"/>
      <c r="M107" s="167"/>
    </row>
    <row r="108" spans="1:13" hidden="1">
      <c r="A108" s="164">
        <v>48</v>
      </c>
      <c r="B108" s="164" t="s">
        <v>398</v>
      </c>
      <c r="C108" s="165" t="s">
        <v>338</v>
      </c>
      <c r="D108" s="166">
        <v>44606</v>
      </c>
      <c r="E108" s="164" t="s">
        <v>834</v>
      </c>
      <c r="F108" s="164" t="s">
        <v>397</v>
      </c>
      <c r="G108" s="165">
        <v>308937702</v>
      </c>
      <c r="H108" s="164" t="s">
        <v>828</v>
      </c>
      <c r="I108" s="167"/>
      <c r="J108" s="164"/>
      <c r="K108" s="167"/>
      <c r="L108" s="164"/>
      <c r="M108" s="167"/>
    </row>
    <row r="109" spans="1:13" hidden="1">
      <c r="A109" s="164">
        <v>49</v>
      </c>
      <c r="B109" s="164" t="s">
        <v>399</v>
      </c>
      <c r="C109" s="165" t="s">
        <v>338</v>
      </c>
      <c r="D109" s="166">
        <v>44606</v>
      </c>
      <c r="E109" s="164" t="s">
        <v>835</v>
      </c>
      <c r="F109" s="164" t="s">
        <v>400</v>
      </c>
      <c r="G109" s="165">
        <v>300496854</v>
      </c>
      <c r="H109" s="164" t="s">
        <v>1446</v>
      </c>
      <c r="I109" s="167"/>
      <c r="J109" s="164"/>
      <c r="K109" s="167"/>
      <c r="L109" s="164"/>
      <c r="M109" s="167"/>
    </row>
    <row r="110" spans="1:13" hidden="1">
      <c r="A110" s="164">
        <v>50</v>
      </c>
      <c r="B110" s="164" t="s">
        <v>401</v>
      </c>
      <c r="C110" s="165" t="s">
        <v>338</v>
      </c>
      <c r="D110" s="166">
        <v>44606</v>
      </c>
      <c r="E110" s="164" t="s">
        <v>836</v>
      </c>
      <c r="F110" s="164" t="s">
        <v>402</v>
      </c>
      <c r="G110" s="165">
        <v>203677795</v>
      </c>
      <c r="H110" s="164" t="s">
        <v>1447</v>
      </c>
      <c r="I110" s="167"/>
      <c r="J110" s="164"/>
      <c r="K110" s="167"/>
      <c r="L110" s="164"/>
      <c r="M110" s="167"/>
    </row>
    <row r="111" spans="1:13" hidden="1">
      <c r="A111" s="164">
        <v>51</v>
      </c>
      <c r="B111" s="164" t="s">
        <v>403</v>
      </c>
      <c r="C111" s="165" t="s">
        <v>338</v>
      </c>
      <c r="D111" s="166">
        <v>44606</v>
      </c>
      <c r="E111" s="164" t="s">
        <v>837</v>
      </c>
      <c r="F111" s="164" t="s">
        <v>402</v>
      </c>
      <c r="G111" s="165">
        <v>203677795</v>
      </c>
      <c r="H111" s="164" t="s">
        <v>835</v>
      </c>
      <c r="I111" s="167"/>
      <c r="J111" s="164"/>
      <c r="K111" s="167"/>
      <c r="L111" s="164"/>
      <c r="M111" s="167"/>
    </row>
    <row r="112" spans="1:13" hidden="1">
      <c r="A112" s="164">
        <v>53</v>
      </c>
      <c r="B112" s="164" t="s">
        <v>404</v>
      </c>
      <c r="C112" s="165" t="s">
        <v>338</v>
      </c>
      <c r="D112" s="166">
        <v>44608</v>
      </c>
      <c r="E112" s="164" t="s">
        <v>819</v>
      </c>
      <c r="F112" s="164" t="s">
        <v>365</v>
      </c>
      <c r="G112" s="165">
        <v>308683964</v>
      </c>
      <c r="H112" s="164" t="s">
        <v>1448</v>
      </c>
      <c r="I112" s="167"/>
      <c r="J112" s="164"/>
      <c r="K112" s="167"/>
      <c r="L112" s="164"/>
      <c r="M112" s="167"/>
    </row>
    <row r="113" spans="1:13" hidden="1">
      <c r="A113" s="164">
        <v>54</v>
      </c>
      <c r="B113" s="164" t="s">
        <v>405</v>
      </c>
      <c r="C113" s="165" t="s">
        <v>338</v>
      </c>
      <c r="D113" s="166">
        <v>44608</v>
      </c>
      <c r="E113" s="164" t="s">
        <v>838</v>
      </c>
      <c r="F113" s="164" t="s">
        <v>406</v>
      </c>
      <c r="G113" s="165">
        <v>305614995</v>
      </c>
      <c r="H113" s="164" t="s">
        <v>838</v>
      </c>
      <c r="I113" s="167"/>
      <c r="J113" s="164"/>
      <c r="K113" s="167"/>
      <c r="L113" s="164"/>
      <c r="M113" s="167"/>
    </row>
    <row r="114" spans="1:13" hidden="1">
      <c r="A114" s="164">
        <v>55</v>
      </c>
      <c r="B114" s="164" t="s">
        <v>407</v>
      </c>
      <c r="C114" s="165" t="s">
        <v>338</v>
      </c>
      <c r="D114" s="166">
        <v>44609</v>
      </c>
      <c r="E114" s="164" t="s">
        <v>839</v>
      </c>
      <c r="F114" s="164" t="s">
        <v>408</v>
      </c>
      <c r="G114" s="165">
        <v>200588569</v>
      </c>
      <c r="H114" s="164" t="s">
        <v>839</v>
      </c>
      <c r="I114" s="167"/>
      <c r="J114" s="164"/>
      <c r="K114" s="167"/>
      <c r="L114" s="164"/>
      <c r="M114" s="167"/>
    </row>
    <row r="115" spans="1:13" hidden="1">
      <c r="A115" s="164">
        <v>57</v>
      </c>
      <c r="B115" s="164" t="s">
        <v>409</v>
      </c>
      <c r="C115" s="165" t="s">
        <v>338</v>
      </c>
      <c r="D115" s="166">
        <v>44610</v>
      </c>
      <c r="E115" s="164" t="s">
        <v>840</v>
      </c>
      <c r="F115" s="164" t="s">
        <v>384</v>
      </c>
      <c r="G115" s="165">
        <v>302764392</v>
      </c>
      <c r="H115" s="164" t="s">
        <v>840</v>
      </c>
      <c r="I115" s="167"/>
      <c r="J115" s="164"/>
      <c r="K115" s="167"/>
      <c r="L115" s="164"/>
      <c r="M115" s="167"/>
    </row>
    <row r="116" spans="1:13" hidden="1">
      <c r="A116" s="164">
        <v>58</v>
      </c>
      <c r="B116" s="164" t="s">
        <v>486</v>
      </c>
      <c r="C116" s="165" t="s">
        <v>483</v>
      </c>
      <c r="D116" s="166">
        <v>44613</v>
      </c>
      <c r="E116" s="164" t="s">
        <v>1449</v>
      </c>
      <c r="F116" s="164" t="s">
        <v>278</v>
      </c>
      <c r="G116" s="165">
        <v>307901162</v>
      </c>
      <c r="H116" s="164" t="s">
        <v>1450</v>
      </c>
      <c r="I116" s="167"/>
      <c r="J116" s="164"/>
      <c r="K116" s="167"/>
      <c r="L116" s="164"/>
      <c r="M116" s="167"/>
    </row>
    <row r="117" spans="1:13" hidden="1">
      <c r="A117" s="164">
        <v>59</v>
      </c>
      <c r="B117" s="164" t="s">
        <v>410</v>
      </c>
      <c r="C117" s="165" t="s">
        <v>338</v>
      </c>
      <c r="D117" s="166">
        <v>44616</v>
      </c>
      <c r="E117" s="164" t="s">
        <v>841</v>
      </c>
      <c r="F117" s="164" t="s">
        <v>411</v>
      </c>
      <c r="G117" s="165">
        <v>303919141</v>
      </c>
      <c r="H117" s="164" t="s">
        <v>1451</v>
      </c>
      <c r="I117" s="167"/>
      <c r="J117" s="164"/>
      <c r="K117" s="167"/>
      <c r="L117" s="164"/>
      <c r="M117" s="167"/>
    </row>
    <row r="118" spans="1:13" hidden="1">
      <c r="A118" s="164">
        <v>60</v>
      </c>
      <c r="B118" s="164" t="s">
        <v>412</v>
      </c>
      <c r="C118" s="165" t="s">
        <v>338</v>
      </c>
      <c r="D118" s="166">
        <v>44616</v>
      </c>
      <c r="E118" s="164" t="s">
        <v>842</v>
      </c>
      <c r="F118" s="164" t="s">
        <v>411</v>
      </c>
      <c r="G118" s="165">
        <v>303919141</v>
      </c>
      <c r="H118" s="164" t="s">
        <v>1452</v>
      </c>
      <c r="I118" s="167"/>
      <c r="J118" s="164"/>
      <c r="K118" s="167"/>
      <c r="L118" s="164"/>
      <c r="M118" s="167"/>
    </row>
    <row r="119" spans="1:13" hidden="1">
      <c r="A119" s="164">
        <v>61</v>
      </c>
      <c r="B119" s="164" t="s">
        <v>706</v>
      </c>
      <c r="C119" s="165" t="s">
        <v>338</v>
      </c>
      <c r="D119" s="166">
        <v>44622</v>
      </c>
      <c r="E119" s="164" t="s">
        <v>843</v>
      </c>
      <c r="F119" s="164" t="s">
        <v>707</v>
      </c>
      <c r="G119" s="165">
        <v>306988063</v>
      </c>
      <c r="H119" s="164" t="s">
        <v>1453</v>
      </c>
      <c r="I119" s="167"/>
      <c r="J119" s="164"/>
      <c r="K119" s="167"/>
      <c r="L119" s="164"/>
      <c r="M119" s="167"/>
    </row>
    <row r="120" spans="1:13" hidden="1">
      <c r="A120" s="164">
        <v>62</v>
      </c>
      <c r="B120" s="164" t="s">
        <v>413</v>
      </c>
      <c r="C120" s="165" t="s">
        <v>338</v>
      </c>
      <c r="D120" s="166">
        <v>44622</v>
      </c>
      <c r="E120" s="164" t="s">
        <v>844</v>
      </c>
      <c r="F120" s="164" t="s">
        <v>414</v>
      </c>
      <c r="G120" s="165">
        <v>307048170</v>
      </c>
      <c r="H120" s="164" t="s">
        <v>1454</v>
      </c>
      <c r="I120" s="167"/>
      <c r="J120" s="164"/>
      <c r="K120" s="167"/>
      <c r="L120" s="164"/>
      <c r="M120" s="167"/>
    </row>
    <row r="121" spans="1:13" hidden="1">
      <c r="A121" s="164">
        <v>63</v>
      </c>
      <c r="B121" s="164" t="s">
        <v>415</v>
      </c>
      <c r="C121" s="165" t="s">
        <v>338</v>
      </c>
      <c r="D121" s="166">
        <v>44622</v>
      </c>
      <c r="E121" s="164" t="s">
        <v>824</v>
      </c>
      <c r="F121" s="164" t="s">
        <v>414</v>
      </c>
      <c r="G121" s="165">
        <v>307048170</v>
      </c>
      <c r="H121" s="164" t="s">
        <v>1455</v>
      </c>
      <c r="I121" s="167"/>
      <c r="J121" s="164"/>
      <c r="K121" s="167"/>
      <c r="L121" s="164"/>
      <c r="M121" s="167"/>
    </row>
    <row r="122" spans="1:13" hidden="1">
      <c r="A122" s="164">
        <v>64</v>
      </c>
      <c r="B122" s="164" t="s">
        <v>416</v>
      </c>
      <c r="C122" s="165" t="s">
        <v>338</v>
      </c>
      <c r="D122" s="166">
        <v>44622</v>
      </c>
      <c r="E122" s="164" t="s">
        <v>845</v>
      </c>
      <c r="F122" s="164" t="s">
        <v>414</v>
      </c>
      <c r="G122" s="165">
        <v>307048170</v>
      </c>
      <c r="H122" s="164" t="s">
        <v>1456</v>
      </c>
      <c r="I122" s="167"/>
      <c r="J122" s="164"/>
      <c r="K122" s="167"/>
      <c r="L122" s="164"/>
      <c r="M122" s="167"/>
    </row>
    <row r="123" spans="1:13" hidden="1">
      <c r="A123" s="164">
        <v>65</v>
      </c>
      <c r="B123" s="164" t="s">
        <v>417</v>
      </c>
      <c r="C123" s="165" t="s">
        <v>338</v>
      </c>
      <c r="D123" s="166">
        <v>44622</v>
      </c>
      <c r="E123" s="164" t="s">
        <v>846</v>
      </c>
      <c r="F123" s="164" t="s">
        <v>414</v>
      </c>
      <c r="G123" s="165">
        <v>307048170</v>
      </c>
      <c r="H123" s="164" t="s">
        <v>982</v>
      </c>
      <c r="I123" s="167"/>
      <c r="J123" s="164"/>
      <c r="K123" s="167"/>
      <c r="L123" s="164"/>
      <c r="M123" s="167"/>
    </row>
    <row r="124" spans="1:13" hidden="1">
      <c r="A124" s="164">
        <v>66</v>
      </c>
      <c r="B124" s="164" t="s">
        <v>418</v>
      </c>
      <c r="C124" s="165" t="s">
        <v>338</v>
      </c>
      <c r="D124" s="166">
        <v>44623</v>
      </c>
      <c r="E124" s="164" t="s">
        <v>847</v>
      </c>
      <c r="F124" s="164" t="s">
        <v>414</v>
      </c>
      <c r="G124" s="165">
        <v>307048170</v>
      </c>
      <c r="H124" s="164" t="s">
        <v>925</v>
      </c>
      <c r="I124" s="167"/>
      <c r="J124" s="164"/>
      <c r="K124" s="167"/>
      <c r="L124" s="164"/>
      <c r="M124" s="167"/>
    </row>
    <row r="125" spans="1:13" hidden="1">
      <c r="A125" s="164">
        <v>67</v>
      </c>
      <c r="B125" s="164" t="s">
        <v>419</v>
      </c>
      <c r="C125" s="165" t="s">
        <v>338</v>
      </c>
      <c r="D125" s="166">
        <v>44623</v>
      </c>
      <c r="E125" s="164" t="s">
        <v>848</v>
      </c>
      <c r="F125" s="164" t="s">
        <v>414</v>
      </c>
      <c r="G125" s="165">
        <v>307048170</v>
      </c>
      <c r="H125" s="164" t="s">
        <v>925</v>
      </c>
      <c r="I125" s="167"/>
      <c r="J125" s="164"/>
      <c r="K125" s="167"/>
      <c r="L125" s="164"/>
      <c r="M125" s="167"/>
    </row>
    <row r="126" spans="1:13" hidden="1">
      <c r="A126" s="164">
        <v>68</v>
      </c>
      <c r="B126" s="164" t="s">
        <v>420</v>
      </c>
      <c r="C126" s="165" t="s">
        <v>338</v>
      </c>
      <c r="D126" s="166">
        <v>44623</v>
      </c>
      <c r="E126" s="164" t="s">
        <v>849</v>
      </c>
      <c r="F126" s="164" t="s">
        <v>414</v>
      </c>
      <c r="G126" s="165">
        <v>307048170</v>
      </c>
      <c r="H126" s="164" t="s">
        <v>852</v>
      </c>
      <c r="I126" s="167"/>
      <c r="J126" s="164"/>
      <c r="K126" s="167"/>
      <c r="L126" s="164"/>
      <c r="M126" s="167"/>
    </row>
    <row r="127" spans="1:13" hidden="1">
      <c r="A127" s="164">
        <v>69</v>
      </c>
      <c r="B127" s="164" t="s">
        <v>421</v>
      </c>
      <c r="C127" s="165" t="s">
        <v>338</v>
      </c>
      <c r="D127" s="166">
        <v>44623</v>
      </c>
      <c r="E127" s="164" t="s">
        <v>850</v>
      </c>
      <c r="F127" s="164" t="s">
        <v>414</v>
      </c>
      <c r="G127" s="165">
        <v>307048170</v>
      </c>
      <c r="H127" s="164" t="s">
        <v>1457</v>
      </c>
      <c r="I127" s="167"/>
      <c r="J127" s="164"/>
      <c r="K127" s="167"/>
      <c r="L127" s="164"/>
      <c r="M127" s="167"/>
    </row>
    <row r="128" spans="1:13" hidden="1">
      <c r="A128" s="164">
        <v>70</v>
      </c>
      <c r="B128" s="164" t="s">
        <v>422</v>
      </c>
      <c r="C128" s="165" t="s">
        <v>338</v>
      </c>
      <c r="D128" s="166">
        <v>44623</v>
      </c>
      <c r="E128" s="164" t="s">
        <v>851</v>
      </c>
      <c r="F128" s="164" t="s">
        <v>414</v>
      </c>
      <c r="G128" s="165">
        <v>307048170</v>
      </c>
      <c r="H128" s="164" t="s">
        <v>1458</v>
      </c>
      <c r="I128" s="167"/>
      <c r="J128" s="164"/>
      <c r="K128" s="167"/>
      <c r="L128" s="164"/>
      <c r="M128" s="167"/>
    </row>
    <row r="129" spans="1:13" hidden="1">
      <c r="A129" s="164">
        <v>71</v>
      </c>
      <c r="B129" s="164" t="s">
        <v>423</v>
      </c>
      <c r="C129" s="165" t="s">
        <v>338</v>
      </c>
      <c r="D129" s="166">
        <v>44623</v>
      </c>
      <c r="E129" s="164" t="s">
        <v>852</v>
      </c>
      <c r="F129" s="164" t="s">
        <v>414</v>
      </c>
      <c r="G129" s="165">
        <v>307048170</v>
      </c>
      <c r="H129" s="164" t="s">
        <v>1459</v>
      </c>
      <c r="I129" s="167"/>
      <c r="J129" s="164"/>
      <c r="K129" s="167"/>
      <c r="L129" s="164"/>
      <c r="M129" s="167"/>
    </row>
    <row r="130" spans="1:13" hidden="1">
      <c r="A130" s="164">
        <v>72</v>
      </c>
      <c r="B130" s="164" t="s">
        <v>424</v>
      </c>
      <c r="C130" s="165" t="s">
        <v>338</v>
      </c>
      <c r="D130" s="166">
        <v>44623</v>
      </c>
      <c r="E130" s="164" t="s">
        <v>853</v>
      </c>
      <c r="F130" s="164" t="s">
        <v>414</v>
      </c>
      <c r="G130" s="165">
        <v>307048170</v>
      </c>
      <c r="H130" s="164" t="s">
        <v>1460</v>
      </c>
      <c r="I130" s="167"/>
      <c r="J130" s="164"/>
      <c r="K130" s="167"/>
      <c r="L130" s="164"/>
      <c r="M130" s="167"/>
    </row>
    <row r="131" spans="1:13" hidden="1">
      <c r="A131" s="164">
        <v>73</v>
      </c>
      <c r="B131" s="164" t="s">
        <v>425</v>
      </c>
      <c r="C131" s="165" t="s">
        <v>338</v>
      </c>
      <c r="D131" s="166">
        <v>44623</v>
      </c>
      <c r="E131" s="164" t="s">
        <v>854</v>
      </c>
      <c r="F131" s="164" t="s">
        <v>414</v>
      </c>
      <c r="G131" s="165">
        <v>307048170</v>
      </c>
      <c r="H131" s="164" t="s">
        <v>1461</v>
      </c>
      <c r="I131" s="167"/>
      <c r="J131" s="164"/>
      <c r="K131" s="167"/>
      <c r="L131" s="164"/>
      <c r="M131" s="167"/>
    </row>
    <row r="132" spans="1:13" hidden="1">
      <c r="A132" s="164">
        <v>74</v>
      </c>
      <c r="B132" s="164" t="s">
        <v>426</v>
      </c>
      <c r="C132" s="165" t="s">
        <v>338</v>
      </c>
      <c r="D132" s="166">
        <v>44623</v>
      </c>
      <c r="E132" s="164" t="s">
        <v>855</v>
      </c>
      <c r="F132" s="164" t="s">
        <v>414</v>
      </c>
      <c r="G132" s="165">
        <v>307048170</v>
      </c>
      <c r="H132" s="164" t="s">
        <v>1462</v>
      </c>
      <c r="I132" s="167"/>
      <c r="J132" s="164"/>
      <c r="K132" s="167"/>
      <c r="L132" s="164"/>
      <c r="M132" s="167"/>
    </row>
    <row r="133" spans="1:13" hidden="1">
      <c r="A133" s="164">
        <v>75</v>
      </c>
      <c r="B133" s="164" t="s">
        <v>427</v>
      </c>
      <c r="C133" s="165" t="s">
        <v>338</v>
      </c>
      <c r="D133" s="166">
        <v>44623</v>
      </c>
      <c r="E133" s="164" t="s">
        <v>856</v>
      </c>
      <c r="F133" s="164" t="s">
        <v>414</v>
      </c>
      <c r="G133" s="165">
        <v>307048170</v>
      </c>
      <c r="H133" s="164" t="s">
        <v>1463</v>
      </c>
      <c r="I133" s="167"/>
      <c r="J133" s="164"/>
      <c r="K133" s="167"/>
      <c r="L133" s="164"/>
      <c r="M133" s="167"/>
    </row>
    <row r="134" spans="1:13" hidden="1">
      <c r="A134" s="164">
        <v>76</v>
      </c>
      <c r="B134" s="164" t="s">
        <v>428</v>
      </c>
      <c r="C134" s="165" t="s">
        <v>338</v>
      </c>
      <c r="D134" s="166">
        <v>44623</v>
      </c>
      <c r="E134" s="164" t="s">
        <v>857</v>
      </c>
      <c r="F134" s="164" t="s">
        <v>414</v>
      </c>
      <c r="G134" s="165">
        <v>307048170</v>
      </c>
      <c r="H134" s="164" t="s">
        <v>857</v>
      </c>
      <c r="I134" s="167"/>
      <c r="J134" s="164"/>
      <c r="K134" s="167"/>
      <c r="L134" s="164"/>
      <c r="M134" s="167"/>
    </row>
    <row r="135" spans="1:13" hidden="1">
      <c r="A135" s="164">
        <v>77</v>
      </c>
      <c r="B135" s="164" t="s">
        <v>708</v>
      </c>
      <c r="C135" s="165" t="s">
        <v>338</v>
      </c>
      <c r="D135" s="166">
        <v>44623</v>
      </c>
      <c r="E135" s="164" t="s">
        <v>858</v>
      </c>
      <c r="F135" s="164" t="s">
        <v>709</v>
      </c>
      <c r="G135" s="165">
        <v>308385250</v>
      </c>
      <c r="H135" s="164" t="s">
        <v>1464</v>
      </c>
      <c r="I135" s="167"/>
      <c r="J135" s="164"/>
      <c r="K135" s="167"/>
      <c r="L135" s="164"/>
      <c r="M135" s="167"/>
    </row>
    <row r="136" spans="1:13" hidden="1">
      <c r="A136" s="164">
        <v>78</v>
      </c>
      <c r="B136" s="164" t="s">
        <v>429</v>
      </c>
      <c r="C136" s="165" t="s">
        <v>338</v>
      </c>
      <c r="D136" s="166">
        <v>44624</v>
      </c>
      <c r="E136" s="164" t="s">
        <v>849</v>
      </c>
      <c r="F136" s="164" t="s">
        <v>414</v>
      </c>
      <c r="G136" s="165">
        <v>307048170</v>
      </c>
      <c r="H136" s="164" t="s">
        <v>1465</v>
      </c>
      <c r="I136" s="167"/>
      <c r="J136" s="164"/>
      <c r="K136" s="167"/>
      <c r="L136" s="164"/>
      <c r="M136" s="167"/>
    </row>
    <row r="137" spans="1:13" hidden="1">
      <c r="A137" s="164">
        <v>79</v>
      </c>
      <c r="B137" s="164" t="s">
        <v>430</v>
      </c>
      <c r="C137" s="165" t="s">
        <v>338</v>
      </c>
      <c r="D137" s="166">
        <v>44624</v>
      </c>
      <c r="E137" s="164" t="s">
        <v>859</v>
      </c>
      <c r="F137" s="164" t="s">
        <v>414</v>
      </c>
      <c r="G137" s="165">
        <v>307048170</v>
      </c>
      <c r="H137" s="164" t="s">
        <v>1466</v>
      </c>
      <c r="I137" s="167"/>
      <c r="J137" s="164"/>
      <c r="K137" s="167"/>
      <c r="L137" s="164"/>
      <c r="M137" s="167"/>
    </row>
    <row r="138" spans="1:13" hidden="1">
      <c r="A138" s="164">
        <v>80</v>
      </c>
      <c r="B138" s="164" t="s">
        <v>431</v>
      </c>
      <c r="C138" s="165" t="s">
        <v>338</v>
      </c>
      <c r="D138" s="166">
        <v>44624</v>
      </c>
      <c r="E138" s="164" t="s">
        <v>794</v>
      </c>
      <c r="F138" s="164" t="s">
        <v>414</v>
      </c>
      <c r="G138" s="165">
        <v>307048170</v>
      </c>
      <c r="H138" s="164" t="s">
        <v>1467</v>
      </c>
      <c r="I138" s="167"/>
      <c r="J138" s="164"/>
      <c r="K138" s="167"/>
      <c r="L138" s="164"/>
      <c r="M138" s="167"/>
    </row>
    <row r="139" spans="1:13" hidden="1">
      <c r="A139" s="164">
        <v>81</v>
      </c>
      <c r="B139" s="164" t="s">
        <v>432</v>
      </c>
      <c r="C139" s="165" t="s">
        <v>338</v>
      </c>
      <c r="D139" s="166">
        <v>44624</v>
      </c>
      <c r="E139" s="164" t="s">
        <v>860</v>
      </c>
      <c r="F139" s="164" t="s">
        <v>414</v>
      </c>
      <c r="G139" s="165">
        <v>307048170</v>
      </c>
      <c r="H139" s="164" t="s">
        <v>1468</v>
      </c>
      <c r="I139" s="167"/>
      <c r="J139" s="164"/>
      <c r="K139" s="167"/>
      <c r="L139" s="164"/>
      <c r="M139" s="167"/>
    </row>
    <row r="140" spans="1:13" hidden="1">
      <c r="A140" s="164">
        <v>82</v>
      </c>
      <c r="B140" s="164" t="s">
        <v>433</v>
      </c>
      <c r="C140" s="165" t="s">
        <v>338</v>
      </c>
      <c r="D140" s="166">
        <v>44624</v>
      </c>
      <c r="E140" s="164" t="s">
        <v>861</v>
      </c>
      <c r="F140" s="164" t="s">
        <v>414</v>
      </c>
      <c r="G140" s="165">
        <v>307048170</v>
      </c>
      <c r="H140" s="164" t="s">
        <v>1469</v>
      </c>
      <c r="I140" s="167"/>
      <c r="J140" s="164"/>
      <c r="K140" s="167"/>
      <c r="L140" s="164"/>
      <c r="M140" s="167"/>
    </row>
    <row r="141" spans="1:13" hidden="1">
      <c r="A141" s="164">
        <v>83</v>
      </c>
      <c r="B141" s="164" t="s">
        <v>434</v>
      </c>
      <c r="C141" s="165" t="s">
        <v>338</v>
      </c>
      <c r="D141" s="166">
        <v>44624</v>
      </c>
      <c r="E141" s="164" t="s">
        <v>862</v>
      </c>
      <c r="F141" s="164" t="s">
        <v>414</v>
      </c>
      <c r="G141" s="165">
        <v>307048170</v>
      </c>
      <c r="H141" s="164" t="s">
        <v>1470</v>
      </c>
      <c r="I141" s="167"/>
      <c r="J141" s="164"/>
      <c r="K141" s="167"/>
      <c r="L141" s="164"/>
      <c r="M141" s="167"/>
    </row>
    <row r="142" spans="1:13" hidden="1">
      <c r="A142" s="164">
        <v>84</v>
      </c>
      <c r="B142" s="164" t="s">
        <v>435</v>
      </c>
      <c r="C142" s="165" t="s">
        <v>338</v>
      </c>
      <c r="D142" s="166">
        <v>44624</v>
      </c>
      <c r="E142" s="164" t="s">
        <v>863</v>
      </c>
      <c r="F142" s="164" t="s">
        <v>414</v>
      </c>
      <c r="G142" s="165">
        <v>307048170</v>
      </c>
      <c r="H142" s="164" t="s">
        <v>1471</v>
      </c>
      <c r="I142" s="167"/>
      <c r="J142" s="164"/>
      <c r="K142" s="167"/>
      <c r="L142" s="164"/>
      <c r="M142" s="167"/>
    </row>
    <row r="143" spans="1:13" hidden="1">
      <c r="A143" s="164">
        <v>85</v>
      </c>
      <c r="B143" s="164" t="s">
        <v>436</v>
      </c>
      <c r="C143" s="165" t="s">
        <v>338</v>
      </c>
      <c r="D143" s="166">
        <v>44625</v>
      </c>
      <c r="E143" s="164" t="s">
        <v>864</v>
      </c>
      <c r="F143" s="164" t="s">
        <v>414</v>
      </c>
      <c r="G143" s="165">
        <v>307048170</v>
      </c>
      <c r="H143" s="164" t="s">
        <v>1472</v>
      </c>
      <c r="I143" s="167"/>
      <c r="J143" s="164"/>
      <c r="K143" s="167"/>
      <c r="L143" s="164"/>
      <c r="M143" s="167"/>
    </row>
    <row r="144" spans="1:13" hidden="1">
      <c r="A144" s="164">
        <v>86</v>
      </c>
      <c r="B144" s="164" t="s">
        <v>437</v>
      </c>
      <c r="C144" s="165" t="s">
        <v>338</v>
      </c>
      <c r="D144" s="166">
        <v>44625</v>
      </c>
      <c r="E144" s="164" t="s">
        <v>865</v>
      </c>
      <c r="F144" s="164" t="s">
        <v>414</v>
      </c>
      <c r="G144" s="165">
        <v>307048170</v>
      </c>
      <c r="H144" s="164" t="s">
        <v>1473</v>
      </c>
      <c r="I144" s="167"/>
      <c r="J144" s="164"/>
      <c r="K144" s="167"/>
      <c r="L144" s="164"/>
      <c r="M144" s="167"/>
    </row>
    <row r="145" spans="1:13" hidden="1">
      <c r="A145" s="164">
        <v>87</v>
      </c>
      <c r="B145" s="164" t="s">
        <v>438</v>
      </c>
      <c r="C145" s="165" t="s">
        <v>338</v>
      </c>
      <c r="D145" s="166">
        <v>44625</v>
      </c>
      <c r="E145" s="164" t="s">
        <v>866</v>
      </c>
      <c r="F145" s="164" t="s">
        <v>414</v>
      </c>
      <c r="G145" s="165">
        <v>307048170</v>
      </c>
      <c r="H145" s="164" t="s">
        <v>1474</v>
      </c>
      <c r="I145" s="167"/>
      <c r="J145" s="164"/>
      <c r="K145" s="167"/>
      <c r="L145" s="164"/>
      <c r="M145" s="167"/>
    </row>
    <row r="146" spans="1:13" hidden="1">
      <c r="A146" s="164">
        <v>88</v>
      </c>
      <c r="B146" s="164" t="s">
        <v>439</v>
      </c>
      <c r="C146" s="165" t="s">
        <v>338</v>
      </c>
      <c r="D146" s="166">
        <v>44625</v>
      </c>
      <c r="E146" s="164" t="s">
        <v>867</v>
      </c>
      <c r="F146" s="164" t="s">
        <v>414</v>
      </c>
      <c r="G146" s="165">
        <v>307048170</v>
      </c>
      <c r="H146" s="164" t="s">
        <v>1475</v>
      </c>
      <c r="I146" s="167"/>
      <c r="J146" s="164"/>
      <c r="K146" s="167"/>
      <c r="L146" s="164"/>
      <c r="M146" s="167"/>
    </row>
    <row r="147" spans="1:13" hidden="1">
      <c r="A147" s="164">
        <v>89</v>
      </c>
      <c r="B147" s="164" t="s">
        <v>440</v>
      </c>
      <c r="C147" s="165" t="s">
        <v>338</v>
      </c>
      <c r="D147" s="166">
        <v>44625</v>
      </c>
      <c r="E147" s="164" t="s">
        <v>868</v>
      </c>
      <c r="F147" s="164" t="s">
        <v>414</v>
      </c>
      <c r="G147" s="165">
        <v>307048170</v>
      </c>
      <c r="H147" s="164" t="s">
        <v>1476</v>
      </c>
      <c r="I147" s="167"/>
      <c r="J147" s="164"/>
      <c r="K147" s="167"/>
      <c r="L147" s="164"/>
      <c r="M147" s="167"/>
    </row>
    <row r="148" spans="1:13" hidden="1">
      <c r="A148" s="164">
        <v>90</v>
      </c>
      <c r="B148" s="164" t="s">
        <v>441</v>
      </c>
      <c r="C148" s="165" t="s">
        <v>338</v>
      </c>
      <c r="D148" s="166">
        <v>44625</v>
      </c>
      <c r="E148" s="164" t="s">
        <v>869</v>
      </c>
      <c r="F148" s="164" t="s">
        <v>414</v>
      </c>
      <c r="G148" s="165">
        <v>307048170</v>
      </c>
      <c r="H148" s="164" t="s">
        <v>1477</v>
      </c>
      <c r="I148" s="167"/>
      <c r="J148" s="164"/>
      <c r="K148" s="167"/>
      <c r="L148" s="164"/>
      <c r="M148" s="167"/>
    </row>
    <row r="149" spans="1:13" hidden="1">
      <c r="A149" s="164">
        <v>91</v>
      </c>
      <c r="B149" s="164" t="s">
        <v>442</v>
      </c>
      <c r="C149" s="165" t="s">
        <v>338</v>
      </c>
      <c r="D149" s="166">
        <v>44625</v>
      </c>
      <c r="E149" s="164" t="s">
        <v>804</v>
      </c>
      <c r="F149" s="164" t="s">
        <v>414</v>
      </c>
      <c r="G149" s="165">
        <v>307048170</v>
      </c>
      <c r="H149" s="164" t="s">
        <v>1478</v>
      </c>
      <c r="I149" s="167"/>
      <c r="J149" s="164"/>
      <c r="K149" s="167"/>
      <c r="L149" s="164"/>
      <c r="M149" s="167"/>
    </row>
    <row r="150" spans="1:13" hidden="1">
      <c r="A150" s="164">
        <v>92</v>
      </c>
      <c r="B150" s="164" t="s">
        <v>443</v>
      </c>
      <c r="C150" s="165" t="s">
        <v>338</v>
      </c>
      <c r="D150" s="166">
        <v>44626</v>
      </c>
      <c r="E150" s="164" t="s">
        <v>870</v>
      </c>
      <c r="F150" s="164" t="s">
        <v>414</v>
      </c>
      <c r="G150" s="165">
        <v>307048170</v>
      </c>
      <c r="H150" s="164" t="s">
        <v>1479</v>
      </c>
      <c r="I150" s="167"/>
      <c r="J150" s="164"/>
      <c r="K150" s="167"/>
      <c r="L150" s="164"/>
      <c r="M150" s="167"/>
    </row>
    <row r="151" spans="1:13" hidden="1">
      <c r="A151" s="164">
        <v>93</v>
      </c>
      <c r="B151" s="164" t="s">
        <v>444</v>
      </c>
      <c r="C151" s="165" t="s">
        <v>338</v>
      </c>
      <c r="D151" s="166">
        <v>44626</v>
      </c>
      <c r="E151" s="164" t="s">
        <v>871</v>
      </c>
      <c r="F151" s="164" t="s">
        <v>414</v>
      </c>
      <c r="G151" s="165">
        <v>307048170</v>
      </c>
      <c r="H151" s="164" t="s">
        <v>1480</v>
      </c>
      <c r="I151" s="167"/>
      <c r="J151" s="164"/>
      <c r="K151" s="167"/>
      <c r="L151" s="164"/>
      <c r="M151" s="167"/>
    </row>
    <row r="152" spans="1:13" hidden="1">
      <c r="A152" s="164">
        <v>94</v>
      </c>
      <c r="B152" s="164" t="s">
        <v>445</v>
      </c>
      <c r="C152" s="165" t="s">
        <v>338</v>
      </c>
      <c r="D152" s="166">
        <v>44626</v>
      </c>
      <c r="E152" s="164" t="s">
        <v>872</v>
      </c>
      <c r="F152" s="164" t="s">
        <v>446</v>
      </c>
      <c r="G152" s="165">
        <v>305540844</v>
      </c>
      <c r="H152" s="164" t="s">
        <v>1481</v>
      </c>
      <c r="I152" s="167"/>
      <c r="J152" s="164"/>
      <c r="K152" s="167"/>
      <c r="L152" s="164"/>
      <c r="M152" s="167"/>
    </row>
    <row r="153" spans="1:13" hidden="1">
      <c r="A153" s="164">
        <v>95</v>
      </c>
      <c r="B153" s="164" t="s">
        <v>447</v>
      </c>
      <c r="C153" s="165" t="s">
        <v>338</v>
      </c>
      <c r="D153" s="166">
        <v>44627</v>
      </c>
      <c r="E153" s="164" t="s">
        <v>873</v>
      </c>
      <c r="F153" s="164" t="s">
        <v>414</v>
      </c>
      <c r="G153" s="165">
        <v>307048170</v>
      </c>
      <c r="H153" s="164" t="s">
        <v>1049</v>
      </c>
      <c r="I153" s="167"/>
      <c r="J153" s="164"/>
      <c r="K153" s="167"/>
      <c r="L153" s="164"/>
      <c r="M153" s="167"/>
    </row>
    <row r="154" spans="1:13" hidden="1">
      <c r="A154" s="164">
        <v>96</v>
      </c>
      <c r="B154" s="164" t="s">
        <v>448</v>
      </c>
      <c r="C154" s="165" t="s">
        <v>338</v>
      </c>
      <c r="D154" s="166">
        <v>44627</v>
      </c>
      <c r="E154" s="164" t="s">
        <v>874</v>
      </c>
      <c r="F154" s="164" t="s">
        <v>414</v>
      </c>
      <c r="G154" s="165">
        <v>307048170</v>
      </c>
      <c r="H154" s="164" t="s">
        <v>1482</v>
      </c>
      <c r="I154" s="167"/>
      <c r="J154" s="164"/>
      <c r="K154" s="167"/>
      <c r="L154" s="164"/>
      <c r="M154" s="167"/>
    </row>
    <row r="155" spans="1:13" hidden="1">
      <c r="A155" s="164">
        <v>97</v>
      </c>
      <c r="B155" s="164" t="s">
        <v>449</v>
      </c>
      <c r="C155" s="165" t="s">
        <v>338</v>
      </c>
      <c r="D155" s="166">
        <v>44627</v>
      </c>
      <c r="E155" s="164" t="s">
        <v>875</v>
      </c>
      <c r="F155" s="164" t="s">
        <v>414</v>
      </c>
      <c r="G155" s="165">
        <v>307048170</v>
      </c>
      <c r="H155" s="164" t="s">
        <v>1483</v>
      </c>
      <c r="I155" s="167"/>
      <c r="J155" s="164"/>
      <c r="K155" s="167"/>
      <c r="L155" s="164"/>
      <c r="M155" s="167"/>
    </row>
    <row r="156" spans="1:13" hidden="1">
      <c r="A156" s="164">
        <v>98</v>
      </c>
      <c r="B156" s="164" t="s">
        <v>450</v>
      </c>
      <c r="C156" s="165" t="s">
        <v>338</v>
      </c>
      <c r="D156" s="166">
        <v>44627</v>
      </c>
      <c r="E156" s="164" t="s">
        <v>876</v>
      </c>
      <c r="F156" s="164" t="s">
        <v>414</v>
      </c>
      <c r="G156" s="165">
        <v>307048170</v>
      </c>
      <c r="H156" s="164" t="s">
        <v>1484</v>
      </c>
      <c r="I156" s="167"/>
      <c r="J156" s="164"/>
      <c r="K156" s="167"/>
      <c r="L156" s="164"/>
      <c r="M156" s="167"/>
    </row>
    <row r="157" spans="1:13" hidden="1">
      <c r="A157" s="164">
        <v>99</v>
      </c>
      <c r="B157" s="164" t="s">
        <v>451</v>
      </c>
      <c r="C157" s="165" t="s">
        <v>338</v>
      </c>
      <c r="D157" s="166">
        <v>44629</v>
      </c>
      <c r="E157" s="164" t="s">
        <v>877</v>
      </c>
      <c r="F157" s="164" t="s">
        <v>452</v>
      </c>
      <c r="G157" s="165">
        <v>308366495</v>
      </c>
      <c r="H157" s="164" t="s">
        <v>1485</v>
      </c>
      <c r="I157" s="167"/>
      <c r="J157" s="164"/>
      <c r="K157" s="167"/>
      <c r="L157" s="164"/>
      <c r="M157" s="167"/>
    </row>
    <row r="158" spans="1:13" hidden="1">
      <c r="A158" s="164">
        <v>100</v>
      </c>
      <c r="B158" s="164" t="s">
        <v>453</v>
      </c>
      <c r="C158" s="165" t="s">
        <v>338</v>
      </c>
      <c r="D158" s="166">
        <v>44629</v>
      </c>
      <c r="E158" s="164" t="s">
        <v>878</v>
      </c>
      <c r="F158" s="164" t="s">
        <v>452</v>
      </c>
      <c r="G158" s="165">
        <v>308366495</v>
      </c>
      <c r="H158" s="164" t="s">
        <v>1486</v>
      </c>
      <c r="I158" s="167"/>
      <c r="J158" s="164"/>
      <c r="K158" s="167"/>
      <c r="L158" s="164"/>
      <c r="M158" s="167"/>
    </row>
    <row r="159" spans="1:13" hidden="1">
      <c r="A159" s="164">
        <v>101</v>
      </c>
      <c r="B159" s="164" t="s">
        <v>454</v>
      </c>
      <c r="C159" s="165" t="s">
        <v>338</v>
      </c>
      <c r="D159" s="166">
        <v>44634</v>
      </c>
      <c r="E159" s="164" t="s">
        <v>879</v>
      </c>
      <c r="F159" s="164" t="s">
        <v>452</v>
      </c>
      <c r="G159" s="165">
        <v>308366495</v>
      </c>
      <c r="H159" s="164" t="s">
        <v>1487</v>
      </c>
      <c r="I159" s="167"/>
      <c r="J159" s="164"/>
      <c r="K159" s="167"/>
      <c r="L159" s="164"/>
      <c r="M159" s="167"/>
    </row>
    <row r="160" spans="1:13" hidden="1">
      <c r="A160" s="164">
        <v>102</v>
      </c>
      <c r="B160" s="164" t="s">
        <v>455</v>
      </c>
      <c r="C160" s="165" t="s">
        <v>338</v>
      </c>
      <c r="D160" s="166">
        <v>44634</v>
      </c>
      <c r="E160" s="164" t="s">
        <v>880</v>
      </c>
      <c r="F160" s="164" t="s">
        <v>452</v>
      </c>
      <c r="G160" s="165">
        <v>308366495</v>
      </c>
      <c r="H160" s="164" t="s">
        <v>869</v>
      </c>
      <c r="I160" s="167"/>
      <c r="J160" s="164"/>
      <c r="K160" s="167"/>
      <c r="L160" s="164"/>
      <c r="M160" s="167"/>
    </row>
    <row r="161" spans="1:13" hidden="1">
      <c r="A161" s="164">
        <v>103</v>
      </c>
      <c r="B161" s="164" t="s">
        <v>456</v>
      </c>
      <c r="C161" s="165" t="s">
        <v>338</v>
      </c>
      <c r="D161" s="166">
        <v>44637</v>
      </c>
      <c r="E161" s="164" t="s">
        <v>881</v>
      </c>
      <c r="F161" s="164" t="s">
        <v>452</v>
      </c>
      <c r="G161" s="165">
        <v>308366495</v>
      </c>
      <c r="H161" s="164" t="s">
        <v>1488</v>
      </c>
      <c r="I161" s="167"/>
      <c r="J161" s="164"/>
      <c r="K161" s="167"/>
      <c r="L161" s="164"/>
      <c r="M161" s="167"/>
    </row>
    <row r="162" spans="1:13" hidden="1">
      <c r="A162" s="164">
        <v>104</v>
      </c>
      <c r="B162" s="164" t="s">
        <v>457</v>
      </c>
      <c r="C162" s="165" t="s">
        <v>338</v>
      </c>
      <c r="D162" s="166">
        <v>44637</v>
      </c>
      <c r="E162" s="164" t="s">
        <v>882</v>
      </c>
      <c r="F162" s="164" t="s">
        <v>452</v>
      </c>
      <c r="G162" s="165">
        <v>308366495</v>
      </c>
      <c r="H162" s="164" t="s">
        <v>1489</v>
      </c>
      <c r="I162" s="167"/>
      <c r="J162" s="164"/>
      <c r="K162" s="167"/>
      <c r="L162" s="164"/>
      <c r="M162" s="167"/>
    </row>
    <row r="163" spans="1:13" hidden="1">
      <c r="A163" s="164">
        <v>105</v>
      </c>
      <c r="B163" s="164" t="s">
        <v>458</v>
      </c>
      <c r="C163" s="165" t="s">
        <v>338</v>
      </c>
      <c r="D163" s="166">
        <v>44637</v>
      </c>
      <c r="E163" s="164" t="s">
        <v>883</v>
      </c>
      <c r="F163" s="164" t="s">
        <v>452</v>
      </c>
      <c r="G163" s="165">
        <v>308366495</v>
      </c>
      <c r="H163" s="164" t="s">
        <v>819</v>
      </c>
      <c r="I163" s="167"/>
      <c r="J163" s="164"/>
      <c r="K163" s="167"/>
      <c r="L163" s="164"/>
      <c r="M163" s="167"/>
    </row>
    <row r="164" spans="1:13" hidden="1">
      <c r="A164" s="164">
        <v>106</v>
      </c>
      <c r="B164" s="164" t="s">
        <v>459</v>
      </c>
      <c r="C164" s="165" t="s">
        <v>338</v>
      </c>
      <c r="D164" s="166">
        <v>44637</v>
      </c>
      <c r="E164" s="164" t="s">
        <v>815</v>
      </c>
      <c r="F164" s="164" t="s">
        <v>452</v>
      </c>
      <c r="G164" s="165">
        <v>308366495</v>
      </c>
      <c r="H164" s="164" t="s">
        <v>1054</v>
      </c>
      <c r="I164" s="167"/>
      <c r="J164" s="164"/>
      <c r="K164" s="167"/>
      <c r="L164" s="164"/>
      <c r="M164" s="167"/>
    </row>
    <row r="165" spans="1:13" hidden="1">
      <c r="A165" s="164">
        <v>107</v>
      </c>
      <c r="B165" s="164" t="s">
        <v>460</v>
      </c>
      <c r="C165" s="165" t="s">
        <v>338</v>
      </c>
      <c r="D165" s="166">
        <v>44637</v>
      </c>
      <c r="E165" s="164" t="s">
        <v>884</v>
      </c>
      <c r="F165" s="164" t="s">
        <v>452</v>
      </c>
      <c r="G165" s="165">
        <v>308366495</v>
      </c>
      <c r="H165" s="164" t="s">
        <v>1490</v>
      </c>
      <c r="I165" s="167"/>
      <c r="J165" s="164"/>
      <c r="K165" s="167"/>
      <c r="L165" s="164"/>
      <c r="M165" s="167"/>
    </row>
    <row r="166" spans="1:13" hidden="1">
      <c r="A166" s="164">
        <v>108</v>
      </c>
      <c r="B166" s="164" t="s">
        <v>461</v>
      </c>
      <c r="C166" s="165" t="s">
        <v>338</v>
      </c>
      <c r="D166" s="166">
        <v>44637</v>
      </c>
      <c r="E166" s="164" t="s">
        <v>885</v>
      </c>
      <c r="F166" s="164" t="s">
        <v>406</v>
      </c>
      <c r="G166" s="165">
        <v>305614995</v>
      </c>
      <c r="H166" s="164" t="s">
        <v>885</v>
      </c>
      <c r="I166" s="167"/>
      <c r="J166" s="164"/>
      <c r="K166" s="167"/>
      <c r="L166" s="164"/>
      <c r="M166" s="167"/>
    </row>
    <row r="167" spans="1:13" hidden="1">
      <c r="A167" s="164">
        <v>109</v>
      </c>
      <c r="B167" s="164" t="s">
        <v>462</v>
      </c>
      <c r="C167" s="165" t="s">
        <v>338</v>
      </c>
      <c r="D167" s="166">
        <v>44637</v>
      </c>
      <c r="E167" s="164" t="s">
        <v>886</v>
      </c>
      <c r="F167" s="164" t="s">
        <v>406</v>
      </c>
      <c r="G167" s="165">
        <v>305614995</v>
      </c>
      <c r="H167" s="164" t="s">
        <v>886</v>
      </c>
      <c r="I167" s="167"/>
      <c r="J167" s="164"/>
      <c r="K167" s="167"/>
      <c r="L167" s="164"/>
      <c r="M167" s="167"/>
    </row>
    <row r="168" spans="1:13" hidden="1">
      <c r="A168" s="164">
        <v>110</v>
      </c>
      <c r="B168" s="164" t="s">
        <v>463</v>
      </c>
      <c r="C168" s="165" t="s">
        <v>338</v>
      </c>
      <c r="D168" s="166">
        <v>44638</v>
      </c>
      <c r="E168" s="164" t="s">
        <v>887</v>
      </c>
      <c r="F168" s="164" t="s">
        <v>452</v>
      </c>
      <c r="G168" s="165">
        <v>308366495</v>
      </c>
      <c r="H168" s="164" t="s">
        <v>1491</v>
      </c>
      <c r="I168" s="167"/>
      <c r="J168" s="164"/>
      <c r="K168" s="167"/>
      <c r="L168" s="164"/>
      <c r="M168" s="167"/>
    </row>
    <row r="169" spans="1:13" hidden="1">
      <c r="A169" s="164">
        <v>111</v>
      </c>
      <c r="B169" s="164" t="s">
        <v>464</v>
      </c>
      <c r="C169" s="165" t="s">
        <v>338</v>
      </c>
      <c r="D169" s="166">
        <v>44638</v>
      </c>
      <c r="E169" s="164" t="s">
        <v>888</v>
      </c>
      <c r="F169" s="164" t="s">
        <v>452</v>
      </c>
      <c r="G169" s="165">
        <v>308366495</v>
      </c>
      <c r="H169" s="164" t="s">
        <v>1492</v>
      </c>
      <c r="I169" s="167"/>
      <c r="J169" s="164"/>
      <c r="K169" s="167"/>
      <c r="L169" s="164"/>
      <c r="M169" s="167"/>
    </row>
    <row r="170" spans="1:13" hidden="1">
      <c r="A170" s="164">
        <v>112</v>
      </c>
      <c r="B170" s="164" t="s">
        <v>465</v>
      </c>
      <c r="C170" s="165" t="s">
        <v>338</v>
      </c>
      <c r="D170" s="166">
        <v>44638</v>
      </c>
      <c r="E170" s="164" t="s">
        <v>795</v>
      </c>
      <c r="F170" s="164" t="s">
        <v>452</v>
      </c>
      <c r="G170" s="165">
        <v>308366495</v>
      </c>
      <c r="H170" s="164" t="s">
        <v>1493</v>
      </c>
      <c r="I170" s="167"/>
      <c r="J170" s="164"/>
      <c r="K170" s="167"/>
      <c r="L170" s="164"/>
      <c r="M170" s="167"/>
    </row>
    <row r="171" spans="1:13" hidden="1">
      <c r="A171" s="164">
        <v>113</v>
      </c>
      <c r="B171" s="164" t="s">
        <v>466</v>
      </c>
      <c r="C171" s="165" t="s">
        <v>338</v>
      </c>
      <c r="D171" s="166">
        <v>44638</v>
      </c>
      <c r="E171" s="164" t="s">
        <v>889</v>
      </c>
      <c r="F171" s="164" t="s">
        <v>414</v>
      </c>
      <c r="G171" s="165">
        <v>307048170</v>
      </c>
      <c r="H171" s="164" t="s">
        <v>1494</v>
      </c>
      <c r="I171" s="167"/>
      <c r="J171" s="164"/>
      <c r="K171" s="167"/>
      <c r="L171" s="164"/>
      <c r="M171" s="167"/>
    </row>
    <row r="172" spans="1:13" hidden="1">
      <c r="A172" s="164">
        <v>114</v>
      </c>
      <c r="B172" s="164" t="s">
        <v>467</v>
      </c>
      <c r="C172" s="165" t="s">
        <v>338</v>
      </c>
      <c r="D172" s="166">
        <v>44638</v>
      </c>
      <c r="E172" s="164" t="s">
        <v>890</v>
      </c>
      <c r="F172" s="164" t="s">
        <v>414</v>
      </c>
      <c r="G172" s="165">
        <v>307048170</v>
      </c>
      <c r="H172" s="164" t="s">
        <v>1495</v>
      </c>
      <c r="I172" s="167"/>
      <c r="J172" s="164"/>
      <c r="K172" s="167"/>
      <c r="L172" s="164"/>
      <c r="M172" s="167"/>
    </row>
    <row r="173" spans="1:13" hidden="1">
      <c r="A173" s="164">
        <v>115</v>
      </c>
      <c r="B173" s="164" t="s">
        <v>468</v>
      </c>
      <c r="C173" s="165" t="s">
        <v>338</v>
      </c>
      <c r="D173" s="166">
        <v>44639</v>
      </c>
      <c r="E173" s="164" t="s">
        <v>891</v>
      </c>
      <c r="F173" s="164" t="s">
        <v>469</v>
      </c>
      <c r="G173" s="165">
        <v>308745958</v>
      </c>
      <c r="H173" s="164" t="s">
        <v>1496</v>
      </c>
      <c r="I173" s="167"/>
      <c r="J173" s="164"/>
      <c r="K173" s="167"/>
      <c r="L173" s="164"/>
      <c r="M173" s="167"/>
    </row>
    <row r="174" spans="1:13" hidden="1">
      <c r="A174" s="164">
        <v>116</v>
      </c>
      <c r="B174" s="164" t="s">
        <v>470</v>
      </c>
      <c r="C174" s="165" t="s">
        <v>338</v>
      </c>
      <c r="D174" s="166">
        <v>44639</v>
      </c>
      <c r="E174" s="164" t="s">
        <v>892</v>
      </c>
      <c r="F174" s="164" t="s">
        <v>469</v>
      </c>
      <c r="G174" s="165">
        <v>308745958</v>
      </c>
      <c r="H174" s="164" t="s">
        <v>1497</v>
      </c>
      <c r="I174" s="167"/>
      <c r="J174" s="164"/>
      <c r="K174" s="167"/>
      <c r="L174" s="164"/>
      <c r="M174" s="167"/>
    </row>
    <row r="175" spans="1:13" hidden="1">
      <c r="A175" s="164">
        <v>117</v>
      </c>
      <c r="B175" s="164" t="s">
        <v>471</v>
      </c>
      <c r="C175" s="165" t="s">
        <v>338</v>
      </c>
      <c r="D175" s="166">
        <v>44642</v>
      </c>
      <c r="E175" s="164" t="s">
        <v>791</v>
      </c>
      <c r="F175" s="164" t="s">
        <v>452</v>
      </c>
      <c r="G175" s="165">
        <v>308366495</v>
      </c>
      <c r="H175" s="164" t="s">
        <v>1498</v>
      </c>
      <c r="I175" s="167"/>
      <c r="J175" s="164"/>
      <c r="K175" s="167"/>
      <c r="L175" s="164"/>
      <c r="M175" s="167"/>
    </row>
    <row r="176" spans="1:13" hidden="1">
      <c r="A176" s="164">
        <v>118</v>
      </c>
      <c r="B176" s="164" t="s">
        <v>472</v>
      </c>
      <c r="C176" s="165" t="s">
        <v>338</v>
      </c>
      <c r="D176" s="166">
        <v>44642</v>
      </c>
      <c r="E176" s="164" t="s">
        <v>893</v>
      </c>
      <c r="F176" s="164" t="s">
        <v>452</v>
      </c>
      <c r="G176" s="165">
        <v>308366495</v>
      </c>
      <c r="H176" s="164" t="s">
        <v>1499</v>
      </c>
      <c r="I176" s="167"/>
      <c r="J176" s="164"/>
      <c r="K176" s="167"/>
      <c r="L176" s="164"/>
      <c r="M176" s="167"/>
    </row>
    <row r="177" spans="1:13" hidden="1">
      <c r="A177" s="164">
        <v>119</v>
      </c>
      <c r="B177" s="164" t="s">
        <v>473</v>
      </c>
      <c r="C177" s="165" t="s">
        <v>338</v>
      </c>
      <c r="D177" s="166">
        <v>44642</v>
      </c>
      <c r="E177" s="164" t="s">
        <v>894</v>
      </c>
      <c r="F177" s="164" t="s">
        <v>452</v>
      </c>
      <c r="G177" s="165">
        <v>308366495</v>
      </c>
      <c r="H177" s="164" t="s">
        <v>1500</v>
      </c>
      <c r="I177" s="167"/>
      <c r="J177" s="164"/>
      <c r="K177" s="167"/>
      <c r="L177" s="164"/>
      <c r="M177" s="167"/>
    </row>
    <row r="178" spans="1:13" hidden="1">
      <c r="A178" s="164">
        <v>120</v>
      </c>
      <c r="B178" s="164" t="s">
        <v>474</v>
      </c>
      <c r="C178" s="165" t="s">
        <v>338</v>
      </c>
      <c r="D178" s="166">
        <v>44642</v>
      </c>
      <c r="E178" s="164" t="s">
        <v>895</v>
      </c>
      <c r="F178" s="164" t="s">
        <v>452</v>
      </c>
      <c r="G178" s="165">
        <v>308366495</v>
      </c>
      <c r="H178" s="164" t="s">
        <v>1501</v>
      </c>
      <c r="I178" s="167"/>
      <c r="J178" s="164"/>
      <c r="K178" s="167"/>
      <c r="L178" s="164"/>
      <c r="M178" s="167"/>
    </row>
    <row r="179" spans="1:13" hidden="1">
      <c r="A179" s="164">
        <v>121</v>
      </c>
      <c r="B179" s="164" t="s">
        <v>475</v>
      </c>
      <c r="C179" s="165" t="s">
        <v>338</v>
      </c>
      <c r="D179" s="166">
        <v>44642</v>
      </c>
      <c r="E179" s="164" t="s">
        <v>896</v>
      </c>
      <c r="F179" s="164" t="s">
        <v>452</v>
      </c>
      <c r="G179" s="165">
        <v>308366495</v>
      </c>
      <c r="H179" s="164" t="s">
        <v>1482</v>
      </c>
      <c r="I179" s="167"/>
      <c r="J179" s="164"/>
      <c r="K179" s="167"/>
      <c r="L179" s="164"/>
      <c r="M179" s="167"/>
    </row>
    <row r="180" spans="1:13" hidden="1">
      <c r="A180" s="164">
        <v>122</v>
      </c>
      <c r="B180" s="164" t="s">
        <v>476</v>
      </c>
      <c r="C180" s="165" t="s">
        <v>338</v>
      </c>
      <c r="D180" s="166">
        <v>44642</v>
      </c>
      <c r="E180" s="164" t="s">
        <v>897</v>
      </c>
      <c r="F180" s="164" t="s">
        <v>452</v>
      </c>
      <c r="G180" s="165">
        <v>308366495</v>
      </c>
      <c r="H180" s="164" t="s">
        <v>804</v>
      </c>
      <c r="I180" s="167"/>
      <c r="J180" s="164"/>
      <c r="K180" s="167"/>
      <c r="L180" s="164"/>
      <c r="M180" s="167"/>
    </row>
    <row r="181" spans="1:13" hidden="1">
      <c r="A181" s="164">
        <v>123</v>
      </c>
      <c r="B181" s="164" t="s">
        <v>477</v>
      </c>
      <c r="C181" s="165" t="s">
        <v>338</v>
      </c>
      <c r="D181" s="166">
        <v>44642</v>
      </c>
      <c r="E181" s="164" t="s">
        <v>898</v>
      </c>
      <c r="F181" s="164" t="s">
        <v>452</v>
      </c>
      <c r="G181" s="165">
        <v>308366495</v>
      </c>
      <c r="H181" s="164" t="s">
        <v>1502</v>
      </c>
      <c r="I181" s="167"/>
      <c r="J181" s="164"/>
      <c r="K181" s="167"/>
      <c r="L181" s="164"/>
      <c r="M181" s="167"/>
    </row>
    <row r="182" spans="1:13" hidden="1">
      <c r="A182" s="164">
        <v>124</v>
      </c>
      <c r="B182" s="164" t="s">
        <v>478</v>
      </c>
      <c r="C182" s="165" t="s">
        <v>338</v>
      </c>
      <c r="D182" s="166">
        <v>44642</v>
      </c>
      <c r="E182" s="164" t="s">
        <v>899</v>
      </c>
      <c r="F182" s="164" t="s">
        <v>452</v>
      </c>
      <c r="G182" s="165">
        <v>308366495</v>
      </c>
      <c r="H182" s="164" t="s">
        <v>1503</v>
      </c>
      <c r="I182" s="167"/>
      <c r="J182" s="164"/>
      <c r="K182" s="167"/>
      <c r="L182" s="164"/>
      <c r="M182" s="167"/>
    </row>
    <row r="183" spans="1:13" hidden="1">
      <c r="A183" s="164">
        <v>125</v>
      </c>
      <c r="B183" s="164" t="s">
        <v>479</v>
      </c>
      <c r="C183" s="165" t="s">
        <v>338</v>
      </c>
      <c r="D183" s="166">
        <v>44642</v>
      </c>
      <c r="E183" s="164" t="s">
        <v>791</v>
      </c>
      <c r="F183" s="164" t="s">
        <v>452</v>
      </c>
      <c r="G183" s="165">
        <v>308366495</v>
      </c>
      <c r="H183" s="164" t="s">
        <v>1504</v>
      </c>
      <c r="I183" s="167"/>
      <c r="J183" s="164"/>
      <c r="K183" s="167"/>
      <c r="L183" s="164"/>
      <c r="M183" s="167"/>
    </row>
    <row r="184" spans="1:13" hidden="1">
      <c r="A184" s="164">
        <v>126</v>
      </c>
      <c r="B184" s="164" t="s">
        <v>480</v>
      </c>
      <c r="C184" s="165" t="s">
        <v>338</v>
      </c>
      <c r="D184" s="166">
        <v>44649</v>
      </c>
      <c r="E184" s="164" t="s">
        <v>792</v>
      </c>
      <c r="F184" s="164" t="s">
        <v>369</v>
      </c>
      <c r="G184" s="165">
        <v>303018986</v>
      </c>
      <c r="H184" s="164" t="s">
        <v>792</v>
      </c>
      <c r="I184" s="167"/>
      <c r="J184" s="164"/>
      <c r="K184" s="167"/>
      <c r="L184" s="164"/>
      <c r="M184" s="167"/>
    </row>
    <row r="185" spans="1:13" hidden="1">
      <c r="A185" s="164">
        <v>127</v>
      </c>
      <c r="B185" s="164" t="s">
        <v>572</v>
      </c>
      <c r="C185" s="165" t="s">
        <v>338</v>
      </c>
      <c r="D185" s="166">
        <v>44652</v>
      </c>
      <c r="E185" s="164" t="s">
        <v>900</v>
      </c>
      <c r="F185" s="164" t="s">
        <v>452</v>
      </c>
      <c r="G185" s="165">
        <v>308366495</v>
      </c>
      <c r="H185" s="164" t="s">
        <v>1505</v>
      </c>
      <c r="I185" s="167"/>
      <c r="J185" s="164"/>
      <c r="K185" s="167"/>
      <c r="L185" s="164"/>
      <c r="M185" s="167"/>
    </row>
    <row r="186" spans="1:13" ht="22.5" hidden="1">
      <c r="A186" s="164">
        <v>128</v>
      </c>
      <c r="B186" s="164" t="s">
        <v>573</v>
      </c>
      <c r="C186" s="165" t="s">
        <v>338</v>
      </c>
      <c r="D186" s="166">
        <v>44652</v>
      </c>
      <c r="E186" s="164" t="s">
        <v>901</v>
      </c>
      <c r="F186" s="164" t="s">
        <v>574</v>
      </c>
      <c r="G186" s="165">
        <v>302909638</v>
      </c>
      <c r="H186" s="164" t="s">
        <v>1105</v>
      </c>
      <c r="I186" s="167"/>
      <c r="J186" s="164"/>
      <c r="K186" s="167"/>
      <c r="L186" s="164"/>
      <c r="M186" s="167"/>
    </row>
    <row r="187" spans="1:13" hidden="1">
      <c r="A187" s="164">
        <v>129</v>
      </c>
      <c r="B187" s="164" t="s">
        <v>575</v>
      </c>
      <c r="C187" s="165" t="s">
        <v>338</v>
      </c>
      <c r="D187" s="166">
        <v>44657</v>
      </c>
      <c r="E187" s="164" t="s">
        <v>902</v>
      </c>
      <c r="F187" s="164" t="s">
        <v>374</v>
      </c>
      <c r="G187" s="165">
        <v>302945032</v>
      </c>
      <c r="H187" s="164" t="s">
        <v>820</v>
      </c>
      <c r="I187" s="167"/>
      <c r="J187" s="164"/>
      <c r="K187" s="167"/>
      <c r="L187" s="164"/>
      <c r="M187" s="167"/>
    </row>
    <row r="188" spans="1:13" hidden="1">
      <c r="A188" s="164">
        <v>130</v>
      </c>
      <c r="B188" s="164" t="s">
        <v>576</v>
      </c>
      <c r="C188" s="165" t="s">
        <v>338</v>
      </c>
      <c r="D188" s="166">
        <v>44657</v>
      </c>
      <c r="E188" s="164" t="s">
        <v>903</v>
      </c>
      <c r="F188" s="164" t="s">
        <v>577</v>
      </c>
      <c r="G188" s="165">
        <v>305023164</v>
      </c>
      <c r="H188" s="164" t="s">
        <v>1506</v>
      </c>
      <c r="I188" s="167"/>
      <c r="J188" s="164"/>
      <c r="K188" s="167"/>
      <c r="L188" s="164"/>
      <c r="M188" s="167"/>
    </row>
    <row r="189" spans="1:13" hidden="1">
      <c r="A189" s="164">
        <v>131</v>
      </c>
      <c r="B189" s="164" t="s">
        <v>578</v>
      </c>
      <c r="C189" s="165" t="s">
        <v>338</v>
      </c>
      <c r="D189" s="166">
        <v>44657</v>
      </c>
      <c r="E189" s="164" t="s">
        <v>904</v>
      </c>
      <c r="F189" s="164" t="s">
        <v>577</v>
      </c>
      <c r="G189" s="165">
        <v>305023164</v>
      </c>
      <c r="H189" s="164" t="s">
        <v>1507</v>
      </c>
      <c r="I189" s="167"/>
      <c r="J189" s="164"/>
      <c r="K189" s="167"/>
      <c r="L189" s="164"/>
      <c r="M189" s="167"/>
    </row>
    <row r="190" spans="1:13" hidden="1">
      <c r="A190" s="164">
        <v>132</v>
      </c>
      <c r="B190" s="164" t="s">
        <v>579</v>
      </c>
      <c r="C190" s="165" t="s">
        <v>338</v>
      </c>
      <c r="D190" s="166">
        <v>44657</v>
      </c>
      <c r="E190" s="164" t="s">
        <v>905</v>
      </c>
      <c r="F190" s="164" t="s">
        <v>384</v>
      </c>
      <c r="G190" s="165">
        <v>302764392</v>
      </c>
      <c r="H190" s="164" t="s">
        <v>1508</v>
      </c>
      <c r="I190" s="167"/>
      <c r="J190" s="164"/>
      <c r="K190" s="167"/>
      <c r="L190" s="164"/>
      <c r="M190" s="167"/>
    </row>
    <row r="191" spans="1:13" ht="22.5" hidden="1">
      <c r="A191" s="164">
        <v>133</v>
      </c>
      <c r="B191" s="164" t="s">
        <v>580</v>
      </c>
      <c r="C191" s="165" t="s">
        <v>338</v>
      </c>
      <c r="D191" s="166">
        <v>44658</v>
      </c>
      <c r="E191" s="164" t="s">
        <v>906</v>
      </c>
      <c r="F191" s="164" t="s">
        <v>343</v>
      </c>
      <c r="G191" s="165">
        <v>307701783</v>
      </c>
      <c r="H191" s="164" t="s">
        <v>1509</v>
      </c>
      <c r="I191" s="167"/>
      <c r="J191" s="164"/>
      <c r="K191" s="167"/>
      <c r="L191" s="164"/>
      <c r="M191" s="167"/>
    </row>
    <row r="192" spans="1:13" ht="22.5" hidden="1">
      <c r="A192" s="164">
        <v>134</v>
      </c>
      <c r="B192" s="164" t="s">
        <v>581</v>
      </c>
      <c r="C192" s="165" t="s">
        <v>338</v>
      </c>
      <c r="D192" s="166">
        <v>44658</v>
      </c>
      <c r="E192" s="164" t="s">
        <v>907</v>
      </c>
      <c r="F192" s="164" t="s">
        <v>582</v>
      </c>
      <c r="G192" s="165">
        <v>302964928</v>
      </c>
      <c r="H192" s="164" t="s">
        <v>1510</v>
      </c>
      <c r="I192" s="167"/>
      <c r="J192" s="164"/>
      <c r="K192" s="167"/>
      <c r="L192" s="164"/>
      <c r="M192" s="167"/>
    </row>
    <row r="193" spans="1:13" hidden="1">
      <c r="A193" s="164">
        <v>135</v>
      </c>
      <c r="B193" s="164" t="s">
        <v>583</v>
      </c>
      <c r="C193" s="165" t="s">
        <v>338</v>
      </c>
      <c r="D193" s="166">
        <v>44659</v>
      </c>
      <c r="E193" s="164" t="s">
        <v>908</v>
      </c>
      <c r="F193" s="164" t="s">
        <v>274</v>
      </c>
      <c r="G193" s="165">
        <v>305786617</v>
      </c>
      <c r="H193" s="164" t="s">
        <v>908</v>
      </c>
      <c r="I193" s="167"/>
      <c r="J193" s="164"/>
      <c r="K193" s="167"/>
      <c r="L193" s="164"/>
      <c r="M193" s="167"/>
    </row>
    <row r="194" spans="1:13" hidden="1">
      <c r="A194" s="164">
        <v>136</v>
      </c>
      <c r="B194" s="164" t="s">
        <v>584</v>
      </c>
      <c r="C194" s="165" t="s">
        <v>338</v>
      </c>
      <c r="D194" s="166">
        <v>44659</v>
      </c>
      <c r="E194" s="164" t="s">
        <v>909</v>
      </c>
      <c r="F194" s="164" t="s">
        <v>392</v>
      </c>
      <c r="G194" s="165">
        <v>305543848</v>
      </c>
      <c r="H194" s="164" t="s">
        <v>1424</v>
      </c>
      <c r="I194" s="167"/>
      <c r="J194" s="164"/>
      <c r="K194" s="167"/>
      <c r="L194" s="164"/>
      <c r="M194" s="167"/>
    </row>
    <row r="195" spans="1:13" hidden="1">
      <c r="A195" s="164">
        <v>137</v>
      </c>
      <c r="B195" s="164" t="s">
        <v>585</v>
      </c>
      <c r="C195" s="165" t="s">
        <v>338</v>
      </c>
      <c r="D195" s="166">
        <v>44662</v>
      </c>
      <c r="E195" s="164" t="s">
        <v>910</v>
      </c>
      <c r="F195" s="164" t="s">
        <v>408</v>
      </c>
      <c r="G195" s="165">
        <v>200588569</v>
      </c>
      <c r="H195" s="164" t="s">
        <v>910</v>
      </c>
      <c r="I195" s="167"/>
      <c r="J195" s="164"/>
      <c r="K195" s="167"/>
      <c r="L195" s="164"/>
      <c r="M195" s="167"/>
    </row>
    <row r="196" spans="1:13" ht="22.5" hidden="1">
      <c r="A196" s="164">
        <v>138</v>
      </c>
      <c r="B196" s="164" t="s">
        <v>586</v>
      </c>
      <c r="C196" s="165" t="s">
        <v>338</v>
      </c>
      <c r="D196" s="166">
        <v>44662</v>
      </c>
      <c r="E196" s="164" t="s">
        <v>804</v>
      </c>
      <c r="F196" s="164" t="s">
        <v>827</v>
      </c>
      <c r="G196" s="165">
        <v>205833308</v>
      </c>
      <c r="H196" s="164" t="s">
        <v>862</v>
      </c>
      <c r="I196" s="167"/>
      <c r="J196" s="164"/>
      <c r="K196" s="167"/>
      <c r="L196" s="164"/>
      <c r="M196" s="167"/>
    </row>
    <row r="197" spans="1:13" ht="22.5" hidden="1">
      <c r="A197" s="164">
        <v>139</v>
      </c>
      <c r="B197" s="164" t="s">
        <v>587</v>
      </c>
      <c r="C197" s="165" t="s">
        <v>338</v>
      </c>
      <c r="D197" s="166">
        <v>44662</v>
      </c>
      <c r="E197" s="164" t="s">
        <v>901</v>
      </c>
      <c r="F197" s="164" t="s">
        <v>827</v>
      </c>
      <c r="G197" s="165">
        <v>205833308</v>
      </c>
      <c r="H197" s="164" t="s">
        <v>1511</v>
      </c>
      <c r="I197" s="167"/>
      <c r="J197" s="164"/>
      <c r="K197" s="167"/>
      <c r="L197" s="164"/>
      <c r="M197" s="167"/>
    </row>
    <row r="198" spans="1:13" hidden="1">
      <c r="A198" s="164">
        <v>140</v>
      </c>
      <c r="B198" s="164" t="s">
        <v>588</v>
      </c>
      <c r="C198" s="165" t="s">
        <v>338</v>
      </c>
      <c r="D198" s="166">
        <v>44664</v>
      </c>
      <c r="E198" s="164" t="s">
        <v>911</v>
      </c>
      <c r="F198" s="164" t="s">
        <v>452</v>
      </c>
      <c r="G198" s="165">
        <v>308366495</v>
      </c>
      <c r="H198" s="164" t="s">
        <v>1512</v>
      </c>
      <c r="I198" s="167"/>
      <c r="J198" s="164"/>
      <c r="K198" s="167"/>
      <c r="L198" s="164"/>
      <c r="M198" s="167"/>
    </row>
    <row r="199" spans="1:13" hidden="1">
      <c r="A199" s="164">
        <v>141</v>
      </c>
      <c r="B199" s="164" t="s">
        <v>589</v>
      </c>
      <c r="C199" s="165" t="s">
        <v>338</v>
      </c>
      <c r="D199" s="166">
        <v>44664</v>
      </c>
      <c r="E199" s="164" t="s">
        <v>792</v>
      </c>
      <c r="F199" s="164" t="s">
        <v>452</v>
      </c>
      <c r="G199" s="165">
        <v>308366495</v>
      </c>
      <c r="H199" s="164" t="s">
        <v>847</v>
      </c>
      <c r="I199" s="167"/>
      <c r="J199" s="164"/>
      <c r="K199" s="167"/>
      <c r="L199" s="164"/>
      <c r="M199" s="167"/>
    </row>
    <row r="200" spans="1:13" hidden="1">
      <c r="A200" s="164">
        <v>142</v>
      </c>
      <c r="B200" s="164" t="s">
        <v>590</v>
      </c>
      <c r="C200" s="165" t="s">
        <v>338</v>
      </c>
      <c r="D200" s="166">
        <v>44665</v>
      </c>
      <c r="E200" s="164" t="s">
        <v>912</v>
      </c>
      <c r="F200" s="164" t="s">
        <v>452</v>
      </c>
      <c r="G200" s="165">
        <v>308366495</v>
      </c>
      <c r="H200" s="164" t="s">
        <v>849</v>
      </c>
      <c r="I200" s="167"/>
      <c r="J200" s="164"/>
      <c r="K200" s="167"/>
      <c r="L200" s="164"/>
      <c r="M200" s="167"/>
    </row>
    <row r="201" spans="1:13" hidden="1">
      <c r="A201" s="164">
        <v>143</v>
      </c>
      <c r="B201" s="164" t="s">
        <v>591</v>
      </c>
      <c r="C201" s="165" t="s">
        <v>338</v>
      </c>
      <c r="D201" s="166">
        <v>44665</v>
      </c>
      <c r="E201" s="164" t="s">
        <v>897</v>
      </c>
      <c r="F201" s="164" t="s">
        <v>452</v>
      </c>
      <c r="G201" s="165">
        <v>308366495</v>
      </c>
      <c r="H201" s="164" t="s">
        <v>1475</v>
      </c>
      <c r="I201" s="167"/>
      <c r="J201" s="164"/>
      <c r="K201" s="167"/>
      <c r="L201" s="164"/>
      <c r="M201" s="167"/>
    </row>
    <row r="202" spans="1:13" hidden="1">
      <c r="A202" s="164">
        <v>144</v>
      </c>
      <c r="B202" s="164" t="s">
        <v>592</v>
      </c>
      <c r="C202" s="165" t="s">
        <v>338</v>
      </c>
      <c r="D202" s="166">
        <v>44666</v>
      </c>
      <c r="E202" s="164" t="s">
        <v>913</v>
      </c>
      <c r="F202" s="164" t="s">
        <v>593</v>
      </c>
      <c r="G202" s="165">
        <v>308313592</v>
      </c>
      <c r="H202" s="164" t="s">
        <v>1513</v>
      </c>
      <c r="I202" s="167"/>
      <c r="J202" s="164"/>
      <c r="K202" s="167"/>
      <c r="L202" s="164"/>
      <c r="M202" s="167"/>
    </row>
    <row r="203" spans="1:13" hidden="1">
      <c r="A203" s="164">
        <v>145</v>
      </c>
      <c r="B203" s="164" t="s">
        <v>594</v>
      </c>
      <c r="C203" s="165" t="s">
        <v>338</v>
      </c>
      <c r="D203" s="166">
        <v>44666</v>
      </c>
      <c r="E203" s="164" t="s">
        <v>914</v>
      </c>
      <c r="F203" s="164" t="s">
        <v>593</v>
      </c>
      <c r="G203" s="165">
        <v>308313592</v>
      </c>
      <c r="H203" s="164" t="s">
        <v>1049</v>
      </c>
      <c r="I203" s="167"/>
      <c r="J203" s="164"/>
      <c r="K203" s="167"/>
      <c r="L203" s="164"/>
      <c r="M203" s="167"/>
    </row>
    <row r="204" spans="1:13" hidden="1">
      <c r="A204" s="164">
        <v>146</v>
      </c>
      <c r="B204" s="164" t="s">
        <v>595</v>
      </c>
      <c r="C204" s="165" t="s">
        <v>338</v>
      </c>
      <c r="D204" s="166">
        <v>44666</v>
      </c>
      <c r="E204" s="164" t="s">
        <v>915</v>
      </c>
      <c r="F204" s="164" t="s">
        <v>593</v>
      </c>
      <c r="G204" s="165">
        <v>308313592</v>
      </c>
      <c r="H204" s="164" t="s">
        <v>1514</v>
      </c>
      <c r="I204" s="167"/>
      <c r="J204" s="164"/>
      <c r="K204" s="167"/>
      <c r="L204" s="164"/>
      <c r="M204" s="167"/>
    </row>
    <row r="205" spans="1:13" hidden="1">
      <c r="A205" s="164">
        <v>147</v>
      </c>
      <c r="B205" s="164" t="s">
        <v>596</v>
      </c>
      <c r="C205" s="165" t="s">
        <v>338</v>
      </c>
      <c r="D205" s="166">
        <v>44666</v>
      </c>
      <c r="E205" s="164" t="s">
        <v>916</v>
      </c>
      <c r="F205" s="164" t="s">
        <v>593</v>
      </c>
      <c r="G205" s="165">
        <v>308313592</v>
      </c>
      <c r="H205" s="164" t="s">
        <v>1515</v>
      </c>
      <c r="I205" s="167"/>
      <c r="J205" s="164"/>
      <c r="K205" s="167"/>
      <c r="L205" s="164"/>
      <c r="M205" s="167"/>
    </row>
    <row r="206" spans="1:13" hidden="1">
      <c r="A206" s="164">
        <v>148</v>
      </c>
      <c r="B206" s="164" t="s">
        <v>597</v>
      </c>
      <c r="C206" s="165" t="s">
        <v>338</v>
      </c>
      <c r="D206" s="166">
        <v>44666</v>
      </c>
      <c r="E206" s="164" t="s">
        <v>815</v>
      </c>
      <c r="F206" s="164" t="s">
        <v>593</v>
      </c>
      <c r="G206" s="165">
        <v>308313592</v>
      </c>
      <c r="H206" s="164" t="s">
        <v>1424</v>
      </c>
      <c r="I206" s="167"/>
      <c r="J206" s="164"/>
      <c r="K206" s="167"/>
      <c r="L206" s="164"/>
      <c r="M206" s="167"/>
    </row>
    <row r="207" spans="1:13" hidden="1">
      <c r="A207" s="164">
        <v>149</v>
      </c>
      <c r="B207" s="164" t="s">
        <v>598</v>
      </c>
      <c r="C207" s="165" t="s">
        <v>338</v>
      </c>
      <c r="D207" s="166">
        <v>44666</v>
      </c>
      <c r="E207" s="164" t="s">
        <v>917</v>
      </c>
      <c r="F207" s="164" t="s">
        <v>593</v>
      </c>
      <c r="G207" s="165">
        <v>308313592</v>
      </c>
      <c r="H207" s="164" t="s">
        <v>1516</v>
      </c>
      <c r="I207" s="167"/>
      <c r="J207" s="164"/>
      <c r="K207" s="167"/>
      <c r="L207" s="164"/>
      <c r="M207" s="167"/>
    </row>
    <row r="208" spans="1:13" hidden="1">
      <c r="A208" s="164">
        <v>150</v>
      </c>
      <c r="B208" s="164" t="s">
        <v>599</v>
      </c>
      <c r="C208" s="165" t="s">
        <v>338</v>
      </c>
      <c r="D208" s="166">
        <v>44666</v>
      </c>
      <c r="E208" s="164" t="s">
        <v>918</v>
      </c>
      <c r="F208" s="164" t="s">
        <v>593</v>
      </c>
      <c r="G208" s="165">
        <v>308313592</v>
      </c>
      <c r="H208" s="164" t="s">
        <v>1517</v>
      </c>
      <c r="I208" s="167"/>
      <c r="J208" s="164"/>
      <c r="K208" s="167"/>
      <c r="L208" s="164"/>
      <c r="M208" s="167"/>
    </row>
    <row r="209" spans="1:13" hidden="1">
      <c r="A209" s="164">
        <v>151</v>
      </c>
      <c r="B209" s="164" t="s">
        <v>600</v>
      </c>
      <c r="C209" s="165" t="s">
        <v>338</v>
      </c>
      <c r="D209" s="166">
        <v>44666</v>
      </c>
      <c r="E209" s="164" t="s">
        <v>883</v>
      </c>
      <c r="F209" s="164" t="s">
        <v>593</v>
      </c>
      <c r="G209" s="165">
        <v>308313592</v>
      </c>
      <c r="H209" s="164" t="s">
        <v>1518</v>
      </c>
      <c r="I209" s="167"/>
      <c r="J209" s="164"/>
      <c r="K209" s="167"/>
      <c r="L209" s="164"/>
      <c r="M209" s="167"/>
    </row>
    <row r="210" spans="1:13" hidden="1">
      <c r="A210" s="164">
        <v>152</v>
      </c>
      <c r="B210" s="164" t="s">
        <v>601</v>
      </c>
      <c r="C210" s="165" t="s">
        <v>338</v>
      </c>
      <c r="D210" s="166">
        <v>44666</v>
      </c>
      <c r="E210" s="164" t="s">
        <v>793</v>
      </c>
      <c r="F210" s="164" t="s">
        <v>593</v>
      </c>
      <c r="G210" s="165">
        <v>308313592</v>
      </c>
      <c r="H210" s="164" t="s">
        <v>1519</v>
      </c>
      <c r="I210" s="167"/>
      <c r="J210" s="164"/>
      <c r="K210" s="167"/>
      <c r="L210" s="164"/>
      <c r="M210" s="167"/>
    </row>
    <row r="211" spans="1:13" hidden="1">
      <c r="A211" s="164">
        <v>153</v>
      </c>
      <c r="B211" s="164" t="s">
        <v>602</v>
      </c>
      <c r="C211" s="165" t="s">
        <v>338</v>
      </c>
      <c r="D211" s="166">
        <v>44666</v>
      </c>
      <c r="E211" s="164" t="s">
        <v>848</v>
      </c>
      <c r="F211" s="164" t="s">
        <v>593</v>
      </c>
      <c r="G211" s="165">
        <v>308313592</v>
      </c>
      <c r="H211" s="164" t="s">
        <v>1520</v>
      </c>
      <c r="I211" s="167"/>
      <c r="J211" s="164"/>
      <c r="K211" s="167"/>
      <c r="L211" s="164"/>
      <c r="M211" s="167"/>
    </row>
    <row r="212" spans="1:13" hidden="1">
      <c r="A212" s="164">
        <v>154</v>
      </c>
      <c r="B212" s="164" t="s">
        <v>603</v>
      </c>
      <c r="C212" s="165" t="s">
        <v>338</v>
      </c>
      <c r="D212" s="166">
        <v>44667</v>
      </c>
      <c r="E212" s="164" t="s">
        <v>919</v>
      </c>
      <c r="F212" s="164" t="s">
        <v>593</v>
      </c>
      <c r="G212" s="165">
        <v>308313592</v>
      </c>
      <c r="H212" s="164" t="s">
        <v>1521</v>
      </c>
      <c r="I212" s="167"/>
      <c r="J212" s="164"/>
      <c r="K212" s="167"/>
      <c r="L212" s="164"/>
      <c r="M212" s="167"/>
    </row>
    <row r="213" spans="1:13" hidden="1">
      <c r="A213" s="164">
        <v>155</v>
      </c>
      <c r="B213" s="164" t="s">
        <v>604</v>
      </c>
      <c r="C213" s="165" t="s">
        <v>338</v>
      </c>
      <c r="D213" s="166">
        <v>44667</v>
      </c>
      <c r="E213" s="164" t="s">
        <v>920</v>
      </c>
      <c r="F213" s="164" t="s">
        <v>593</v>
      </c>
      <c r="G213" s="165">
        <v>308313592</v>
      </c>
      <c r="H213" s="164" t="s">
        <v>1522</v>
      </c>
      <c r="I213" s="167"/>
      <c r="J213" s="164"/>
      <c r="K213" s="167"/>
      <c r="L213" s="164"/>
      <c r="M213" s="167"/>
    </row>
    <row r="214" spans="1:13" hidden="1">
      <c r="A214" s="164">
        <v>156</v>
      </c>
      <c r="B214" s="164" t="s">
        <v>605</v>
      </c>
      <c r="C214" s="165" t="s">
        <v>338</v>
      </c>
      <c r="D214" s="166">
        <v>44667</v>
      </c>
      <c r="E214" s="164" t="s">
        <v>921</v>
      </c>
      <c r="F214" s="164" t="s">
        <v>339</v>
      </c>
      <c r="G214" s="165">
        <v>309043991</v>
      </c>
      <c r="H214" s="164" t="s">
        <v>1046</v>
      </c>
      <c r="I214" s="167"/>
      <c r="J214" s="164"/>
      <c r="K214" s="167"/>
      <c r="L214" s="164"/>
      <c r="M214" s="167"/>
    </row>
    <row r="215" spans="1:13" hidden="1">
      <c r="A215" s="164">
        <v>158</v>
      </c>
      <c r="B215" s="164" t="s">
        <v>607</v>
      </c>
      <c r="C215" s="165" t="s">
        <v>338</v>
      </c>
      <c r="D215" s="166">
        <v>44671</v>
      </c>
      <c r="E215" s="164" t="s">
        <v>922</v>
      </c>
      <c r="F215" s="164" t="s">
        <v>608</v>
      </c>
      <c r="G215" s="165">
        <v>307863360</v>
      </c>
      <c r="H215" s="164" t="s">
        <v>1523</v>
      </c>
      <c r="I215" s="167"/>
      <c r="J215" s="164"/>
      <c r="K215" s="167"/>
      <c r="L215" s="164"/>
      <c r="M215" s="167"/>
    </row>
    <row r="216" spans="1:13" hidden="1">
      <c r="A216" s="164">
        <v>159</v>
      </c>
      <c r="B216" s="164" t="s">
        <v>609</v>
      </c>
      <c r="C216" s="165" t="s">
        <v>338</v>
      </c>
      <c r="D216" s="166">
        <v>44675</v>
      </c>
      <c r="E216" s="164" t="s">
        <v>815</v>
      </c>
      <c r="F216" s="164" t="s">
        <v>452</v>
      </c>
      <c r="G216" s="165">
        <v>308366495</v>
      </c>
      <c r="H216" s="164" t="s">
        <v>799</v>
      </c>
      <c r="I216" s="167"/>
      <c r="J216" s="164"/>
      <c r="K216" s="167"/>
      <c r="L216" s="164"/>
      <c r="M216" s="167"/>
    </row>
    <row r="217" spans="1:13" hidden="1">
      <c r="A217" s="164">
        <v>160</v>
      </c>
      <c r="B217" s="164" t="s">
        <v>610</v>
      </c>
      <c r="C217" s="165" t="s">
        <v>338</v>
      </c>
      <c r="D217" s="166">
        <v>44679</v>
      </c>
      <c r="E217" s="164" t="s">
        <v>923</v>
      </c>
      <c r="F217" s="164" t="s">
        <v>397</v>
      </c>
      <c r="G217" s="165">
        <v>308937702</v>
      </c>
      <c r="H217" s="164" t="s">
        <v>1524</v>
      </c>
      <c r="I217" s="167"/>
      <c r="J217" s="164"/>
      <c r="K217" s="167"/>
      <c r="L217" s="164"/>
      <c r="M217" s="167"/>
    </row>
    <row r="218" spans="1:13" hidden="1">
      <c r="A218" s="164">
        <v>161</v>
      </c>
      <c r="B218" s="164" t="s">
        <v>611</v>
      </c>
      <c r="C218" s="165" t="s">
        <v>338</v>
      </c>
      <c r="D218" s="166">
        <v>44679</v>
      </c>
      <c r="E218" s="164" t="s">
        <v>861</v>
      </c>
      <c r="F218" s="164" t="s">
        <v>397</v>
      </c>
      <c r="G218" s="165">
        <v>308937702</v>
      </c>
      <c r="H218" s="164" t="s">
        <v>1525</v>
      </c>
      <c r="I218" s="167"/>
      <c r="J218" s="164"/>
      <c r="K218" s="167"/>
      <c r="L218" s="164"/>
      <c r="M218" s="167"/>
    </row>
    <row r="219" spans="1:13" hidden="1">
      <c r="A219" s="164">
        <v>162</v>
      </c>
      <c r="B219" s="164" t="s">
        <v>612</v>
      </c>
      <c r="C219" s="165" t="s">
        <v>338</v>
      </c>
      <c r="D219" s="166">
        <v>44679</v>
      </c>
      <c r="E219" s="164" t="s">
        <v>924</v>
      </c>
      <c r="F219" s="164" t="s">
        <v>397</v>
      </c>
      <c r="G219" s="165">
        <v>308937702</v>
      </c>
      <c r="H219" s="164" t="s">
        <v>1526</v>
      </c>
      <c r="I219" s="167"/>
      <c r="J219" s="164"/>
      <c r="K219" s="167"/>
      <c r="L219" s="164"/>
      <c r="M219" s="167"/>
    </row>
    <row r="220" spans="1:13" hidden="1">
      <c r="A220" s="164">
        <v>163</v>
      </c>
      <c r="B220" s="164" t="s">
        <v>613</v>
      </c>
      <c r="C220" s="165" t="s">
        <v>338</v>
      </c>
      <c r="D220" s="166">
        <v>44679</v>
      </c>
      <c r="E220" s="164" t="s">
        <v>897</v>
      </c>
      <c r="F220" s="164" t="s">
        <v>397</v>
      </c>
      <c r="G220" s="165">
        <v>308937702</v>
      </c>
      <c r="H220" s="164" t="s">
        <v>1527</v>
      </c>
      <c r="I220" s="167"/>
      <c r="J220" s="164"/>
      <c r="K220" s="167"/>
      <c r="L220" s="164"/>
      <c r="M220" s="167"/>
    </row>
    <row r="221" spans="1:13" hidden="1">
      <c r="A221" s="164">
        <v>164</v>
      </c>
      <c r="B221" s="164" t="s">
        <v>614</v>
      </c>
      <c r="C221" s="165" t="s">
        <v>338</v>
      </c>
      <c r="D221" s="166">
        <v>44679</v>
      </c>
      <c r="E221" s="164" t="s">
        <v>896</v>
      </c>
      <c r="F221" s="164" t="s">
        <v>397</v>
      </c>
      <c r="G221" s="165">
        <v>308937702</v>
      </c>
      <c r="H221" s="164" t="s">
        <v>862</v>
      </c>
      <c r="I221" s="167"/>
      <c r="J221" s="164"/>
      <c r="K221" s="167"/>
      <c r="L221" s="164"/>
      <c r="M221" s="167"/>
    </row>
    <row r="222" spans="1:13" hidden="1">
      <c r="A222" s="164">
        <v>165</v>
      </c>
      <c r="B222" s="164" t="s">
        <v>615</v>
      </c>
      <c r="C222" s="165" t="s">
        <v>338</v>
      </c>
      <c r="D222" s="166">
        <v>44681</v>
      </c>
      <c r="E222" s="164" t="s">
        <v>794</v>
      </c>
      <c r="F222" s="164" t="s">
        <v>446</v>
      </c>
      <c r="G222" s="165">
        <v>305540844</v>
      </c>
      <c r="H222" s="164" t="s">
        <v>1528</v>
      </c>
      <c r="I222" s="167"/>
      <c r="J222" s="164"/>
      <c r="K222" s="167"/>
      <c r="L222" s="164"/>
      <c r="M222" s="167"/>
    </row>
    <row r="223" spans="1:13" hidden="1">
      <c r="A223" s="164">
        <v>166</v>
      </c>
      <c r="B223" s="164" t="s">
        <v>616</v>
      </c>
      <c r="C223" s="165" t="s">
        <v>338</v>
      </c>
      <c r="D223" s="166">
        <v>44681</v>
      </c>
      <c r="E223" s="164" t="s">
        <v>925</v>
      </c>
      <c r="F223" s="164" t="s">
        <v>446</v>
      </c>
      <c r="G223" s="165">
        <v>305540844</v>
      </c>
      <c r="H223" s="164" t="s">
        <v>803</v>
      </c>
      <c r="I223" s="167"/>
      <c r="J223" s="164"/>
      <c r="K223" s="167"/>
      <c r="L223" s="164"/>
      <c r="M223" s="167"/>
    </row>
    <row r="224" spans="1:13" hidden="1">
      <c r="A224" s="164">
        <v>167</v>
      </c>
      <c r="B224" s="164" t="s">
        <v>617</v>
      </c>
      <c r="C224" s="165" t="s">
        <v>338</v>
      </c>
      <c r="D224" s="166">
        <v>44684</v>
      </c>
      <c r="E224" s="164" t="s">
        <v>849</v>
      </c>
      <c r="F224" s="164" t="s">
        <v>397</v>
      </c>
      <c r="G224" s="165">
        <v>308937702</v>
      </c>
      <c r="H224" s="164" t="s">
        <v>1529</v>
      </c>
      <c r="I224" s="167"/>
      <c r="J224" s="164"/>
      <c r="K224" s="167"/>
      <c r="L224" s="164"/>
      <c r="M224" s="167"/>
    </row>
    <row r="225" spans="1:13" hidden="1">
      <c r="A225" s="164">
        <v>168</v>
      </c>
      <c r="B225" s="164" t="s">
        <v>618</v>
      </c>
      <c r="C225" s="165" t="s">
        <v>338</v>
      </c>
      <c r="D225" s="166">
        <v>44684</v>
      </c>
      <c r="E225" s="164" t="s">
        <v>849</v>
      </c>
      <c r="F225" s="164" t="s">
        <v>397</v>
      </c>
      <c r="G225" s="165">
        <v>308937702</v>
      </c>
      <c r="H225" s="164" t="s">
        <v>1529</v>
      </c>
      <c r="I225" s="167"/>
      <c r="J225" s="164"/>
      <c r="K225" s="167"/>
      <c r="L225" s="164"/>
      <c r="M225" s="167"/>
    </row>
    <row r="226" spans="1:13" hidden="1">
      <c r="A226" s="164">
        <v>169</v>
      </c>
      <c r="B226" s="164" t="s">
        <v>619</v>
      </c>
      <c r="C226" s="165" t="s">
        <v>338</v>
      </c>
      <c r="D226" s="166">
        <v>44694</v>
      </c>
      <c r="E226" s="164" t="s">
        <v>926</v>
      </c>
      <c r="F226" s="164" t="s">
        <v>408</v>
      </c>
      <c r="G226" s="165">
        <v>200588569</v>
      </c>
      <c r="H226" s="164" t="s">
        <v>926</v>
      </c>
      <c r="I226" s="167"/>
      <c r="J226" s="164"/>
      <c r="K226" s="167"/>
      <c r="L226" s="164"/>
      <c r="M226" s="167"/>
    </row>
    <row r="227" spans="1:13" hidden="1">
      <c r="A227" s="164">
        <v>170</v>
      </c>
      <c r="B227" s="164" t="s">
        <v>620</v>
      </c>
      <c r="C227" s="165" t="s">
        <v>338</v>
      </c>
      <c r="D227" s="166">
        <v>44696</v>
      </c>
      <c r="E227" s="164" t="s">
        <v>799</v>
      </c>
      <c r="F227" s="164" t="s">
        <v>621</v>
      </c>
      <c r="G227" s="165">
        <v>306832090</v>
      </c>
      <c r="H227" s="164" t="s">
        <v>880</v>
      </c>
      <c r="I227" s="167"/>
      <c r="J227" s="164"/>
      <c r="K227" s="167"/>
      <c r="L227" s="164"/>
      <c r="M227" s="167"/>
    </row>
    <row r="228" spans="1:13" hidden="1">
      <c r="A228" s="164">
        <v>171</v>
      </c>
      <c r="B228" s="164" t="s">
        <v>622</v>
      </c>
      <c r="C228" s="165" t="s">
        <v>338</v>
      </c>
      <c r="D228" s="166">
        <v>44696</v>
      </c>
      <c r="E228" s="164" t="s">
        <v>820</v>
      </c>
      <c r="F228" s="164" t="s">
        <v>621</v>
      </c>
      <c r="G228" s="165">
        <v>306832090</v>
      </c>
      <c r="H228" s="164" t="s">
        <v>879</v>
      </c>
      <c r="I228" s="167"/>
      <c r="J228" s="164"/>
      <c r="K228" s="167"/>
      <c r="L228" s="164"/>
      <c r="M228" s="167"/>
    </row>
    <row r="229" spans="1:13" hidden="1">
      <c r="A229" s="164">
        <v>172</v>
      </c>
      <c r="B229" s="164" t="s">
        <v>623</v>
      </c>
      <c r="C229" s="165" t="s">
        <v>338</v>
      </c>
      <c r="D229" s="166">
        <v>44700</v>
      </c>
      <c r="E229" s="164" t="s">
        <v>927</v>
      </c>
      <c r="F229" s="164" t="s">
        <v>593</v>
      </c>
      <c r="G229" s="165">
        <v>308313592</v>
      </c>
      <c r="H229" s="164" t="s">
        <v>861</v>
      </c>
      <c r="I229" s="167"/>
      <c r="J229" s="164"/>
      <c r="K229" s="167"/>
      <c r="L229" s="164"/>
      <c r="M229" s="167"/>
    </row>
    <row r="230" spans="1:13" hidden="1">
      <c r="A230" s="164">
        <v>173</v>
      </c>
      <c r="B230" s="164" t="s">
        <v>624</v>
      </c>
      <c r="C230" s="165" t="s">
        <v>338</v>
      </c>
      <c r="D230" s="166">
        <v>44700</v>
      </c>
      <c r="E230" s="164" t="s">
        <v>928</v>
      </c>
      <c r="F230" s="164" t="s">
        <v>406</v>
      </c>
      <c r="G230" s="165">
        <v>305614995</v>
      </c>
      <c r="H230" s="164" t="s">
        <v>928</v>
      </c>
      <c r="I230" s="167"/>
      <c r="J230" s="164"/>
      <c r="K230" s="167"/>
      <c r="L230" s="164"/>
      <c r="M230" s="167"/>
    </row>
    <row r="231" spans="1:13" hidden="1">
      <c r="A231" s="164">
        <v>174</v>
      </c>
      <c r="B231" s="164" t="s">
        <v>625</v>
      </c>
      <c r="C231" s="165" t="s">
        <v>338</v>
      </c>
      <c r="D231" s="166">
        <v>44700</v>
      </c>
      <c r="E231" s="164" t="s">
        <v>929</v>
      </c>
      <c r="F231" s="164" t="s">
        <v>406</v>
      </c>
      <c r="G231" s="165">
        <v>305614995</v>
      </c>
      <c r="H231" s="164" t="s">
        <v>929</v>
      </c>
      <c r="I231" s="167"/>
      <c r="J231" s="164"/>
      <c r="K231" s="167"/>
      <c r="L231" s="164"/>
      <c r="M231" s="167"/>
    </row>
    <row r="232" spans="1:13" hidden="1">
      <c r="A232" s="164">
        <v>175</v>
      </c>
      <c r="B232" s="164" t="s">
        <v>626</v>
      </c>
      <c r="C232" s="165" t="s">
        <v>338</v>
      </c>
      <c r="D232" s="166">
        <v>44701</v>
      </c>
      <c r="E232" s="164" t="s">
        <v>930</v>
      </c>
      <c r="F232" s="164" t="s">
        <v>406</v>
      </c>
      <c r="G232" s="165">
        <v>305614995</v>
      </c>
      <c r="H232" s="164" t="s">
        <v>930</v>
      </c>
      <c r="I232" s="167"/>
      <c r="J232" s="164"/>
      <c r="K232" s="167"/>
      <c r="L232" s="164"/>
      <c r="M232" s="167"/>
    </row>
    <row r="233" spans="1:13" hidden="1">
      <c r="A233" s="164">
        <v>176</v>
      </c>
      <c r="B233" s="164" t="s">
        <v>627</v>
      </c>
      <c r="C233" s="165" t="s">
        <v>338</v>
      </c>
      <c r="D233" s="166">
        <v>44704</v>
      </c>
      <c r="E233" s="164" t="s">
        <v>927</v>
      </c>
      <c r="F233" s="164" t="s">
        <v>593</v>
      </c>
      <c r="G233" s="165">
        <v>308313592</v>
      </c>
      <c r="H233" s="164" t="s">
        <v>1530</v>
      </c>
      <c r="I233" s="167"/>
      <c r="J233" s="164"/>
      <c r="K233" s="167"/>
      <c r="L233" s="164"/>
      <c r="M233" s="167"/>
    </row>
    <row r="234" spans="1:13" hidden="1">
      <c r="A234" s="164">
        <v>177</v>
      </c>
      <c r="B234" s="164" t="s">
        <v>628</v>
      </c>
      <c r="C234" s="165" t="s">
        <v>338</v>
      </c>
      <c r="D234" s="166">
        <v>44706</v>
      </c>
      <c r="E234" s="164" t="s">
        <v>931</v>
      </c>
      <c r="F234" s="164" t="s">
        <v>406</v>
      </c>
      <c r="G234" s="165">
        <v>305614995</v>
      </c>
      <c r="H234" s="164" t="s">
        <v>931</v>
      </c>
      <c r="I234" s="167"/>
      <c r="J234" s="164"/>
      <c r="K234" s="167"/>
      <c r="L234" s="164"/>
      <c r="M234" s="167"/>
    </row>
    <row r="235" spans="1:13" hidden="1">
      <c r="A235" s="164">
        <v>178</v>
      </c>
      <c r="B235" s="164" t="s">
        <v>629</v>
      </c>
      <c r="C235" s="165" t="s">
        <v>338</v>
      </c>
      <c r="D235" s="166">
        <v>44707</v>
      </c>
      <c r="E235" s="164" t="s">
        <v>932</v>
      </c>
      <c r="F235" s="164" t="s">
        <v>374</v>
      </c>
      <c r="G235" s="165">
        <v>302945032</v>
      </c>
      <c r="H235" s="164" t="s">
        <v>1531</v>
      </c>
      <c r="I235" s="167"/>
      <c r="J235" s="164"/>
      <c r="K235" s="167"/>
      <c r="L235" s="164"/>
      <c r="M235" s="167"/>
    </row>
    <row r="236" spans="1:13" hidden="1">
      <c r="A236" s="164">
        <v>179</v>
      </c>
      <c r="B236" s="164" t="s">
        <v>630</v>
      </c>
      <c r="C236" s="165" t="s">
        <v>338</v>
      </c>
      <c r="D236" s="166">
        <v>44707</v>
      </c>
      <c r="E236" s="164" t="s">
        <v>933</v>
      </c>
      <c r="F236" s="164" t="s">
        <v>408</v>
      </c>
      <c r="G236" s="165">
        <v>200588569</v>
      </c>
      <c r="H236" s="164" t="s">
        <v>933</v>
      </c>
      <c r="I236" s="167"/>
      <c r="J236" s="164"/>
      <c r="K236" s="167"/>
      <c r="L236" s="164"/>
      <c r="M236" s="167"/>
    </row>
    <row r="237" spans="1:13" hidden="1">
      <c r="A237" s="164">
        <v>180</v>
      </c>
      <c r="B237" s="164" t="s">
        <v>631</v>
      </c>
      <c r="C237" s="165" t="s">
        <v>338</v>
      </c>
      <c r="D237" s="166">
        <v>44708</v>
      </c>
      <c r="E237" s="164" t="s">
        <v>934</v>
      </c>
      <c r="F237" s="164" t="s">
        <v>487</v>
      </c>
      <c r="G237" s="165">
        <v>205203133</v>
      </c>
      <c r="H237" s="164" t="s">
        <v>934</v>
      </c>
      <c r="I237" s="167"/>
      <c r="J237" s="164"/>
      <c r="K237" s="167"/>
      <c r="L237" s="164"/>
      <c r="M237" s="167"/>
    </row>
    <row r="238" spans="1:13" hidden="1">
      <c r="A238" s="164">
        <v>181</v>
      </c>
      <c r="B238" s="164" t="s">
        <v>632</v>
      </c>
      <c r="C238" s="165" t="s">
        <v>338</v>
      </c>
      <c r="D238" s="166">
        <v>44708</v>
      </c>
      <c r="E238" s="164" t="s">
        <v>935</v>
      </c>
      <c r="F238" s="164" t="s">
        <v>487</v>
      </c>
      <c r="G238" s="165">
        <v>205203133</v>
      </c>
      <c r="H238" s="164" t="s">
        <v>935</v>
      </c>
      <c r="I238" s="167"/>
      <c r="J238" s="164"/>
      <c r="K238" s="167"/>
      <c r="L238" s="164"/>
      <c r="M238" s="167"/>
    </row>
    <row r="239" spans="1:13" hidden="1">
      <c r="A239" s="164">
        <v>182</v>
      </c>
      <c r="B239" s="164" t="s">
        <v>633</v>
      </c>
      <c r="C239" s="165" t="s">
        <v>338</v>
      </c>
      <c r="D239" s="166">
        <v>44711</v>
      </c>
      <c r="E239" s="164" t="s">
        <v>936</v>
      </c>
      <c r="F239" s="164" t="s">
        <v>376</v>
      </c>
      <c r="G239" s="165">
        <v>302023222</v>
      </c>
      <c r="H239" s="164" t="s">
        <v>936</v>
      </c>
      <c r="I239" s="167"/>
      <c r="J239" s="164"/>
      <c r="K239" s="167"/>
      <c r="L239" s="164"/>
      <c r="M239" s="167"/>
    </row>
    <row r="240" spans="1:13" hidden="1">
      <c r="A240" s="164">
        <v>185</v>
      </c>
      <c r="B240" s="164" t="s">
        <v>635</v>
      </c>
      <c r="C240" s="165" t="s">
        <v>338</v>
      </c>
      <c r="D240" s="166">
        <v>44717</v>
      </c>
      <c r="E240" s="164" t="s">
        <v>937</v>
      </c>
      <c r="F240" s="164" t="s">
        <v>636</v>
      </c>
      <c r="G240" s="165">
        <v>309484412</v>
      </c>
      <c r="H240" s="164" t="s">
        <v>965</v>
      </c>
      <c r="I240" s="167"/>
      <c r="J240" s="164"/>
      <c r="K240" s="167"/>
      <c r="L240" s="164"/>
      <c r="M240" s="167"/>
    </row>
    <row r="241" spans="1:13" hidden="1">
      <c r="A241" s="164">
        <v>186</v>
      </c>
      <c r="B241" s="164" t="s">
        <v>637</v>
      </c>
      <c r="C241" s="165" t="s">
        <v>338</v>
      </c>
      <c r="D241" s="166">
        <v>44718</v>
      </c>
      <c r="E241" s="164" t="s">
        <v>938</v>
      </c>
      <c r="F241" s="164" t="s">
        <v>406</v>
      </c>
      <c r="G241" s="165">
        <v>305614995</v>
      </c>
      <c r="H241" s="164" t="s">
        <v>1532</v>
      </c>
      <c r="I241" s="167"/>
      <c r="J241" s="164"/>
      <c r="K241" s="167"/>
      <c r="L241" s="164"/>
      <c r="M241" s="167"/>
    </row>
    <row r="242" spans="1:13" hidden="1">
      <c r="A242" s="164">
        <v>187</v>
      </c>
      <c r="B242" s="164" t="s">
        <v>638</v>
      </c>
      <c r="C242" s="165" t="s">
        <v>338</v>
      </c>
      <c r="D242" s="166">
        <v>44718</v>
      </c>
      <c r="E242" s="164" t="s">
        <v>939</v>
      </c>
      <c r="F242" s="164" t="s">
        <v>406</v>
      </c>
      <c r="G242" s="165">
        <v>305614995</v>
      </c>
      <c r="H242" s="164" t="s">
        <v>1533</v>
      </c>
      <c r="I242" s="167"/>
      <c r="J242" s="164"/>
      <c r="K242" s="167"/>
      <c r="L242" s="164"/>
      <c r="M242" s="167"/>
    </row>
    <row r="243" spans="1:13" hidden="1">
      <c r="A243" s="164">
        <v>188</v>
      </c>
      <c r="B243" s="164" t="s">
        <v>639</v>
      </c>
      <c r="C243" s="165" t="s">
        <v>338</v>
      </c>
      <c r="D243" s="166">
        <v>44718</v>
      </c>
      <c r="E243" s="164" t="s">
        <v>940</v>
      </c>
      <c r="F243" s="164" t="s">
        <v>406</v>
      </c>
      <c r="G243" s="165">
        <v>305614995</v>
      </c>
      <c r="H243" s="164" t="s">
        <v>1534</v>
      </c>
      <c r="I243" s="167"/>
      <c r="J243" s="164"/>
      <c r="K243" s="167"/>
      <c r="L243" s="164"/>
      <c r="M243" s="167"/>
    </row>
    <row r="244" spans="1:13" hidden="1">
      <c r="A244" s="164">
        <v>189</v>
      </c>
      <c r="B244" s="164" t="s">
        <v>640</v>
      </c>
      <c r="C244" s="165" t="s">
        <v>338</v>
      </c>
      <c r="D244" s="166">
        <v>44718</v>
      </c>
      <c r="E244" s="164" t="s">
        <v>941</v>
      </c>
      <c r="F244" s="164" t="s">
        <v>406</v>
      </c>
      <c r="G244" s="165">
        <v>305614995</v>
      </c>
      <c r="H244" s="164" t="s">
        <v>1535</v>
      </c>
      <c r="I244" s="167"/>
      <c r="J244" s="164"/>
      <c r="K244" s="167"/>
      <c r="L244" s="164"/>
      <c r="M244" s="167"/>
    </row>
    <row r="245" spans="1:13" hidden="1">
      <c r="A245" s="164">
        <v>190</v>
      </c>
      <c r="B245" s="164" t="s">
        <v>641</v>
      </c>
      <c r="C245" s="165" t="s">
        <v>338</v>
      </c>
      <c r="D245" s="166">
        <v>44718</v>
      </c>
      <c r="E245" s="164" t="s">
        <v>942</v>
      </c>
      <c r="F245" s="164" t="s">
        <v>406</v>
      </c>
      <c r="G245" s="165">
        <v>305614995</v>
      </c>
      <c r="H245" s="164" t="s">
        <v>1536</v>
      </c>
      <c r="I245" s="167"/>
      <c r="J245" s="164"/>
      <c r="K245" s="167"/>
      <c r="L245" s="164"/>
      <c r="M245" s="167"/>
    </row>
    <row r="246" spans="1:13" hidden="1">
      <c r="A246" s="164">
        <v>191</v>
      </c>
      <c r="B246" s="164" t="s">
        <v>642</v>
      </c>
      <c r="C246" s="165" t="s">
        <v>338</v>
      </c>
      <c r="D246" s="166">
        <v>44718</v>
      </c>
      <c r="E246" s="164" t="s">
        <v>943</v>
      </c>
      <c r="F246" s="164" t="s">
        <v>406</v>
      </c>
      <c r="G246" s="165">
        <v>305614995</v>
      </c>
      <c r="H246" s="164" t="s">
        <v>943</v>
      </c>
      <c r="I246" s="167"/>
      <c r="J246" s="164"/>
      <c r="K246" s="167"/>
      <c r="L246" s="164"/>
      <c r="M246" s="167"/>
    </row>
    <row r="247" spans="1:13" hidden="1">
      <c r="A247" s="164">
        <v>192</v>
      </c>
      <c r="B247" s="164" t="s">
        <v>643</v>
      </c>
      <c r="C247" s="165" t="s">
        <v>338</v>
      </c>
      <c r="D247" s="166">
        <v>44722</v>
      </c>
      <c r="E247" s="164" t="s">
        <v>944</v>
      </c>
      <c r="F247" s="164" t="s">
        <v>644</v>
      </c>
      <c r="G247" s="165">
        <v>304977427</v>
      </c>
      <c r="H247" s="164" t="s">
        <v>1537</v>
      </c>
      <c r="I247" s="167"/>
      <c r="J247" s="164"/>
      <c r="K247" s="167"/>
      <c r="L247" s="164"/>
      <c r="M247" s="167"/>
    </row>
    <row r="248" spans="1:13" hidden="1">
      <c r="A248" s="164">
        <v>193</v>
      </c>
      <c r="B248" s="164" t="s">
        <v>645</v>
      </c>
      <c r="C248" s="165" t="s">
        <v>338</v>
      </c>
      <c r="D248" s="166">
        <v>44723</v>
      </c>
      <c r="E248" s="164" t="s">
        <v>945</v>
      </c>
      <c r="F248" s="164" t="s">
        <v>646</v>
      </c>
      <c r="G248" s="165">
        <v>303499849</v>
      </c>
      <c r="H248" s="164" t="s">
        <v>1538</v>
      </c>
      <c r="I248" s="167"/>
      <c r="J248" s="164"/>
      <c r="K248" s="167"/>
      <c r="L248" s="164"/>
      <c r="M248" s="167"/>
    </row>
    <row r="249" spans="1:13" hidden="1">
      <c r="A249" s="164">
        <v>194</v>
      </c>
      <c r="B249" s="164" t="s">
        <v>647</v>
      </c>
      <c r="C249" s="165" t="s">
        <v>338</v>
      </c>
      <c r="D249" s="166">
        <v>44723</v>
      </c>
      <c r="E249" s="164" t="s">
        <v>946</v>
      </c>
      <c r="F249" s="164" t="s">
        <v>646</v>
      </c>
      <c r="G249" s="165">
        <v>303499849</v>
      </c>
      <c r="H249" s="164" t="s">
        <v>1539</v>
      </c>
      <c r="I249" s="167"/>
      <c r="J249" s="164"/>
      <c r="K249" s="167"/>
      <c r="L249" s="164"/>
      <c r="M249" s="167"/>
    </row>
    <row r="250" spans="1:13" ht="22.5" hidden="1">
      <c r="A250" s="164">
        <v>195</v>
      </c>
      <c r="B250" s="164" t="s">
        <v>648</v>
      </c>
      <c r="C250" s="165" t="s">
        <v>338</v>
      </c>
      <c r="D250" s="166">
        <v>44724</v>
      </c>
      <c r="E250" s="164" t="s">
        <v>900</v>
      </c>
      <c r="F250" s="164" t="s">
        <v>649</v>
      </c>
      <c r="G250" s="165">
        <v>306546099</v>
      </c>
      <c r="H250" s="164" t="s">
        <v>1540</v>
      </c>
      <c r="I250" s="167"/>
      <c r="J250" s="164"/>
      <c r="K250" s="167"/>
      <c r="L250" s="164"/>
      <c r="M250" s="167"/>
    </row>
    <row r="251" spans="1:13" ht="22.5" hidden="1">
      <c r="A251" s="164">
        <v>196</v>
      </c>
      <c r="B251" s="164" t="s">
        <v>650</v>
      </c>
      <c r="C251" s="165" t="s">
        <v>338</v>
      </c>
      <c r="D251" s="166">
        <v>44724</v>
      </c>
      <c r="E251" s="164" t="s">
        <v>879</v>
      </c>
      <c r="F251" s="164" t="s">
        <v>649</v>
      </c>
      <c r="G251" s="165">
        <v>306546099</v>
      </c>
      <c r="H251" s="164" t="s">
        <v>1487</v>
      </c>
      <c r="I251" s="167"/>
      <c r="J251" s="164"/>
      <c r="K251" s="167"/>
      <c r="L251" s="164"/>
      <c r="M251" s="167"/>
    </row>
    <row r="252" spans="1:13" hidden="1">
      <c r="A252" s="164">
        <v>197</v>
      </c>
      <c r="B252" s="164" t="s">
        <v>651</v>
      </c>
      <c r="C252" s="165" t="s">
        <v>338</v>
      </c>
      <c r="D252" s="166">
        <v>44724</v>
      </c>
      <c r="E252" s="164" t="s">
        <v>911</v>
      </c>
      <c r="F252" s="164" t="s">
        <v>452</v>
      </c>
      <c r="G252" s="165">
        <v>308366495</v>
      </c>
      <c r="H252" s="164" t="s">
        <v>1541</v>
      </c>
      <c r="I252" s="167"/>
      <c r="J252" s="164"/>
      <c r="K252" s="167"/>
      <c r="L252" s="164"/>
      <c r="M252" s="167"/>
    </row>
    <row r="253" spans="1:13" ht="22.5" hidden="1">
      <c r="A253" s="164">
        <v>198</v>
      </c>
      <c r="B253" s="164" t="s">
        <v>652</v>
      </c>
      <c r="C253" s="165" t="s">
        <v>338</v>
      </c>
      <c r="D253" s="166">
        <v>44724</v>
      </c>
      <c r="E253" s="164" t="s">
        <v>947</v>
      </c>
      <c r="F253" s="164" t="s">
        <v>649</v>
      </c>
      <c r="G253" s="165">
        <v>306546099</v>
      </c>
      <c r="H253" s="164" t="s">
        <v>1542</v>
      </c>
      <c r="I253" s="167"/>
      <c r="J253" s="164"/>
      <c r="K253" s="167"/>
      <c r="L253" s="164"/>
      <c r="M253" s="167"/>
    </row>
    <row r="254" spans="1:13" hidden="1">
      <c r="A254" s="164">
        <v>199</v>
      </c>
      <c r="B254" s="164" t="s">
        <v>653</v>
      </c>
      <c r="C254" s="165" t="s">
        <v>338</v>
      </c>
      <c r="D254" s="166">
        <v>44725</v>
      </c>
      <c r="E254" s="164" t="s">
        <v>948</v>
      </c>
      <c r="F254" s="164" t="s">
        <v>411</v>
      </c>
      <c r="G254" s="165">
        <v>303919141</v>
      </c>
      <c r="H254" s="164" t="s">
        <v>1543</v>
      </c>
      <c r="I254" s="167"/>
      <c r="J254" s="164"/>
      <c r="K254" s="167"/>
      <c r="L254" s="164"/>
      <c r="M254" s="167"/>
    </row>
    <row r="255" spans="1:13" hidden="1">
      <c r="A255" s="164">
        <v>200</v>
      </c>
      <c r="B255" s="164" t="s">
        <v>654</v>
      </c>
      <c r="C255" s="165" t="s">
        <v>338</v>
      </c>
      <c r="D255" s="166">
        <v>44725</v>
      </c>
      <c r="E255" s="164" t="s">
        <v>949</v>
      </c>
      <c r="F255" s="164" t="s">
        <v>411</v>
      </c>
      <c r="G255" s="165">
        <v>303919141</v>
      </c>
      <c r="H255" s="164" t="s">
        <v>1544</v>
      </c>
      <c r="I255" s="167"/>
      <c r="J255" s="164"/>
      <c r="K255" s="167"/>
      <c r="L255" s="164"/>
      <c r="M255" s="167"/>
    </row>
    <row r="256" spans="1:13" hidden="1">
      <c r="A256" s="164">
        <v>201</v>
      </c>
      <c r="B256" s="164" t="s">
        <v>655</v>
      </c>
      <c r="C256" s="165" t="s">
        <v>338</v>
      </c>
      <c r="D256" s="166">
        <v>44725</v>
      </c>
      <c r="E256" s="164" t="s">
        <v>950</v>
      </c>
      <c r="F256" s="164" t="s">
        <v>411</v>
      </c>
      <c r="G256" s="165">
        <v>303919141</v>
      </c>
      <c r="H256" s="164" t="s">
        <v>1545</v>
      </c>
      <c r="I256" s="167"/>
      <c r="J256" s="164"/>
      <c r="K256" s="167"/>
      <c r="L256" s="164"/>
      <c r="M256" s="167"/>
    </row>
    <row r="257" spans="1:13" hidden="1">
      <c r="A257" s="164">
        <v>202</v>
      </c>
      <c r="B257" s="164" t="s">
        <v>656</v>
      </c>
      <c r="C257" s="165" t="s">
        <v>338</v>
      </c>
      <c r="D257" s="166">
        <v>44725</v>
      </c>
      <c r="E257" s="164" t="s">
        <v>951</v>
      </c>
      <c r="F257" s="164" t="s">
        <v>411</v>
      </c>
      <c r="G257" s="165">
        <v>303919141</v>
      </c>
      <c r="H257" s="164" t="s">
        <v>1546</v>
      </c>
      <c r="I257" s="167"/>
      <c r="J257" s="164"/>
      <c r="K257" s="167"/>
      <c r="L257" s="164"/>
      <c r="M257" s="167"/>
    </row>
    <row r="258" spans="1:13" hidden="1">
      <c r="A258" s="164">
        <v>203</v>
      </c>
      <c r="B258" s="164" t="s">
        <v>657</v>
      </c>
      <c r="C258" s="165" t="s">
        <v>338</v>
      </c>
      <c r="D258" s="166">
        <v>44725</v>
      </c>
      <c r="E258" s="164" t="s">
        <v>952</v>
      </c>
      <c r="F258" s="164" t="s">
        <v>411</v>
      </c>
      <c r="G258" s="165">
        <v>303919141</v>
      </c>
      <c r="H258" s="164" t="s">
        <v>1547</v>
      </c>
      <c r="I258" s="167"/>
      <c r="J258" s="164"/>
      <c r="K258" s="167"/>
      <c r="L258" s="164"/>
      <c r="M258" s="167"/>
    </row>
    <row r="259" spans="1:13" hidden="1">
      <c r="A259" s="164">
        <v>204</v>
      </c>
      <c r="B259" s="164" t="s">
        <v>658</v>
      </c>
      <c r="C259" s="165" t="s">
        <v>338</v>
      </c>
      <c r="D259" s="166">
        <v>44725</v>
      </c>
      <c r="E259" s="164" t="s">
        <v>953</v>
      </c>
      <c r="F259" s="164" t="s">
        <v>411</v>
      </c>
      <c r="G259" s="165">
        <v>303919141</v>
      </c>
      <c r="H259" s="164" t="s">
        <v>1548</v>
      </c>
      <c r="I259" s="167"/>
      <c r="J259" s="164"/>
      <c r="K259" s="167"/>
      <c r="L259" s="164"/>
      <c r="M259" s="167"/>
    </row>
    <row r="260" spans="1:13" hidden="1">
      <c r="A260" s="164">
        <v>205</v>
      </c>
      <c r="B260" s="164" t="s">
        <v>659</v>
      </c>
      <c r="C260" s="165" t="s">
        <v>338</v>
      </c>
      <c r="D260" s="166">
        <v>44726</v>
      </c>
      <c r="E260" s="164" t="s">
        <v>909</v>
      </c>
      <c r="F260" s="164" t="s">
        <v>577</v>
      </c>
      <c r="G260" s="165">
        <v>305023164</v>
      </c>
      <c r="H260" s="164" t="s">
        <v>1549</v>
      </c>
      <c r="I260" s="167"/>
      <c r="J260" s="164"/>
      <c r="K260" s="167"/>
      <c r="L260" s="164"/>
      <c r="M260" s="167"/>
    </row>
    <row r="261" spans="1:13" hidden="1">
      <c r="A261" s="164">
        <v>206</v>
      </c>
      <c r="B261" s="164" t="s">
        <v>660</v>
      </c>
      <c r="C261" s="165" t="s">
        <v>338</v>
      </c>
      <c r="D261" s="166">
        <v>44726</v>
      </c>
      <c r="E261" s="164" t="s">
        <v>954</v>
      </c>
      <c r="F261" s="164" t="s">
        <v>577</v>
      </c>
      <c r="G261" s="165">
        <v>305023164</v>
      </c>
      <c r="H261" s="164" t="s">
        <v>888</v>
      </c>
      <c r="I261" s="167"/>
      <c r="J261" s="164"/>
      <c r="K261" s="167"/>
      <c r="L261" s="164"/>
      <c r="M261" s="167"/>
    </row>
    <row r="262" spans="1:13" hidden="1">
      <c r="A262" s="164">
        <v>207</v>
      </c>
      <c r="B262" s="164" t="s">
        <v>661</v>
      </c>
      <c r="C262" s="165" t="s">
        <v>338</v>
      </c>
      <c r="D262" s="166">
        <v>44726</v>
      </c>
      <c r="E262" s="164" t="s">
        <v>955</v>
      </c>
      <c r="F262" s="164" t="s">
        <v>411</v>
      </c>
      <c r="G262" s="165">
        <v>303919141</v>
      </c>
      <c r="H262" s="164" t="s">
        <v>1550</v>
      </c>
      <c r="I262" s="167"/>
      <c r="J262" s="164"/>
      <c r="K262" s="167"/>
      <c r="L262" s="164"/>
      <c r="M262" s="167"/>
    </row>
    <row r="263" spans="1:13" hidden="1">
      <c r="A263" s="164">
        <v>208</v>
      </c>
      <c r="B263" s="164" t="s">
        <v>662</v>
      </c>
      <c r="C263" s="165" t="s">
        <v>338</v>
      </c>
      <c r="D263" s="166">
        <v>44727</v>
      </c>
      <c r="E263" s="164" t="s">
        <v>956</v>
      </c>
      <c r="F263" s="164" t="s">
        <v>646</v>
      </c>
      <c r="G263" s="165">
        <v>303499849</v>
      </c>
      <c r="H263" s="164" t="s">
        <v>1551</v>
      </c>
      <c r="I263" s="167"/>
      <c r="J263" s="164"/>
      <c r="K263" s="167"/>
      <c r="L263" s="164"/>
      <c r="M263" s="167"/>
    </row>
    <row r="264" spans="1:13" hidden="1">
      <c r="A264" s="164">
        <v>209</v>
      </c>
      <c r="B264" s="164" t="s">
        <v>663</v>
      </c>
      <c r="C264" s="165" t="s">
        <v>338</v>
      </c>
      <c r="D264" s="166">
        <v>44727</v>
      </c>
      <c r="E264" s="164" t="s">
        <v>957</v>
      </c>
      <c r="F264" s="164" t="s">
        <v>646</v>
      </c>
      <c r="G264" s="165">
        <v>303499849</v>
      </c>
      <c r="H264" s="164" t="s">
        <v>1552</v>
      </c>
      <c r="I264" s="167"/>
      <c r="J264" s="164"/>
      <c r="K264" s="167"/>
      <c r="L264" s="164"/>
      <c r="M264" s="167"/>
    </row>
    <row r="265" spans="1:13" hidden="1">
      <c r="A265" s="164">
        <v>210</v>
      </c>
      <c r="B265" s="164" t="s">
        <v>664</v>
      </c>
      <c r="C265" s="165" t="s">
        <v>338</v>
      </c>
      <c r="D265" s="166">
        <v>44727</v>
      </c>
      <c r="E265" s="164" t="s">
        <v>912</v>
      </c>
      <c r="F265" s="164" t="s">
        <v>665</v>
      </c>
      <c r="G265" s="165">
        <v>306285116</v>
      </c>
      <c r="H265" s="164" t="s">
        <v>1553</v>
      </c>
      <c r="I265" s="167"/>
      <c r="J265" s="164"/>
      <c r="K265" s="167"/>
      <c r="L265" s="164"/>
      <c r="M265" s="167"/>
    </row>
    <row r="266" spans="1:13" hidden="1">
      <c r="A266" s="164">
        <v>211</v>
      </c>
      <c r="B266" s="164" t="s">
        <v>666</v>
      </c>
      <c r="C266" s="165" t="s">
        <v>338</v>
      </c>
      <c r="D266" s="166">
        <v>44727</v>
      </c>
      <c r="E266" s="164" t="s">
        <v>912</v>
      </c>
      <c r="F266" s="164" t="s">
        <v>665</v>
      </c>
      <c r="G266" s="165">
        <v>306285116</v>
      </c>
      <c r="H266" s="164" t="s">
        <v>1553</v>
      </c>
      <c r="I266" s="167"/>
      <c r="J266" s="164"/>
      <c r="K266" s="167"/>
      <c r="L266" s="164"/>
      <c r="M266" s="167"/>
    </row>
    <row r="267" spans="1:13" hidden="1">
      <c r="A267" s="164">
        <v>212</v>
      </c>
      <c r="B267" s="164" t="s">
        <v>667</v>
      </c>
      <c r="C267" s="165" t="s">
        <v>338</v>
      </c>
      <c r="D267" s="166">
        <v>44727</v>
      </c>
      <c r="E267" s="164" t="s">
        <v>849</v>
      </c>
      <c r="F267" s="164" t="s">
        <v>665</v>
      </c>
      <c r="G267" s="165">
        <v>306285116</v>
      </c>
      <c r="H267" s="164" t="s">
        <v>1554</v>
      </c>
      <c r="I267" s="167"/>
      <c r="J267" s="164"/>
      <c r="K267" s="167"/>
      <c r="L267" s="164"/>
      <c r="M267" s="167"/>
    </row>
    <row r="268" spans="1:13" hidden="1">
      <c r="A268" s="164">
        <v>213</v>
      </c>
      <c r="B268" s="164" t="s">
        <v>668</v>
      </c>
      <c r="C268" s="165" t="s">
        <v>338</v>
      </c>
      <c r="D268" s="166">
        <v>44727</v>
      </c>
      <c r="E268" s="164" t="s">
        <v>958</v>
      </c>
      <c r="F268" s="164" t="s">
        <v>411</v>
      </c>
      <c r="G268" s="165">
        <v>303919141</v>
      </c>
      <c r="H268" s="164" t="s">
        <v>1555</v>
      </c>
      <c r="I268" s="167"/>
      <c r="J268" s="164"/>
      <c r="K268" s="167"/>
      <c r="L268" s="164"/>
      <c r="M268" s="167"/>
    </row>
    <row r="269" spans="1:13" hidden="1">
      <c r="A269" s="164">
        <v>214</v>
      </c>
      <c r="B269" s="164" t="s">
        <v>669</v>
      </c>
      <c r="C269" s="165" t="s">
        <v>338</v>
      </c>
      <c r="D269" s="166">
        <v>44727</v>
      </c>
      <c r="E269" s="164" t="s">
        <v>849</v>
      </c>
      <c r="F269" s="164" t="s">
        <v>665</v>
      </c>
      <c r="G269" s="165">
        <v>306285116</v>
      </c>
      <c r="H269" s="164" t="s">
        <v>1556</v>
      </c>
      <c r="I269" s="167"/>
      <c r="J269" s="164"/>
      <c r="K269" s="167"/>
      <c r="L269" s="164"/>
      <c r="M269" s="167"/>
    </row>
    <row r="270" spans="1:13" hidden="1">
      <c r="A270" s="164">
        <v>215</v>
      </c>
      <c r="B270" s="164" t="s">
        <v>670</v>
      </c>
      <c r="C270" s="165" t="s">
        <v>338</v>
      </c>
      <c r="D270" s="166">
        <v>44728</v>
      </c>
      <c r="E270" s="164" t="s">
        <v>950</v>
      </c>
      <c r="F270" s="164" t="s">
        <v>411</v>
      </c>
      <c r="G270" s="165">
        <v>303919141</v>
      </c>
      <c r="H270" s="164" t="s">
        <v>1545</v>
      </c>
      <c r="I270" s="167"/>
      <c r="J270" s="164"/>
      <c r="K270" s="167"/>
      <c r="L270" s="164"/>
      <c r="M270" s="167"/>
    </row>
    <row r="271" spans="1:13" hidden="1">
      <c r="A271" s="164">
        <v>216</v>
      </c>
      <c r="B271" s="164" t="s">
        <v>671</v>
      </c>
      <c r="C271" s="165" t="s">
        <v>338</v>
      </c>
      <c r="D271" s="166">
        <v>44728</v>
      </c>
      <c r="E271" s="164" t="s">
        <v>959</v>
      </c>
      <c r="F271" s="164" t="s">
        <v>275</v>
      </c>
      <c r="G271" s="165">
        <v>305350961</v>
      </c>
      <c r="H271" s="164" t="s">
        <v>963</v>
      </c>
      <c r="I271" s="167"/>
      <c r="J271" s="164"/>
      <c r="K271" s="167"/>
      <c r="L271" s="164"/>
      <c r="M271" s="167"/>
    </row>
    <row r="272" spans="1:13" hidden="1">
      <c r="A272" s="164">
        <v>217</v>
      </c>
      <c r="B272" s="164" t="s">
        <v>672</v>
      </c>
      <c r="C272" s="165" t="s">
        <v>338</v>
      </c>
      <c r="D272" s="166">
        <v>44728</v>
      </c>
      <c r="E272" s="164" t="s">
        <v>960</v>
      </c>
      <c r="F272" s="164" t="s">
        <v>665</v>
      </c>
      <c r="G272" s="165">
        <v>306285116</v>
      </c>
      <c r="H272" s="164" t="s">
        <v>1557</v>
      </c>
      <c r="I272" s="167"/>
      <c r="J272" s="164"/>
      <c r="K272" s="167"/>
      <c r="L272" s="164"/>
      <c r="M272" s="167"/>
    </row>
    <row r="273" spans="1:13" ht="22.5" hidden="1">
      <c r="A273" s="164">
        <v>218</v>
      </c>
      <c r="B273" s="164" t="s">
        <v>673</v>
      </c>
      <c r="C273" s="165" t="s">
        <v>338</v>
      </c>
      <c r="D273" s="166">
        <v>44729</v>
      </c>
      <c r="E273" s="164" t="s">
        <v>792</v>
      </c>
      <c r="F273" s="164" t="s">
        <v>649</v>
      </c>
      <c r="G273" s="165">
        <v>306546099</v>
      </c>
      <c r="H273" s="164" t="s">
        <v>804</v>
      </c>
      <c r="I273" s="167"/>
      <c r="J273" s="164"/>
      <c r="K273" s="167"/>
      <c r="L273" s="164"/>
      <c r="M273" s="167"/>
    </row>
    <row r="274" spans="1:13" hidden="1">
      <c r="A274" s="164">
        <v>219</v>
      </c>
      <c r="B274" s="164" t="s">
        <v>674</v>
      </c>
      <c r="C274" s="165" t="s">
        <v>338</v>
      </c>
      <c r="D274" s="166">
        <v>44729</v>
      </c>
      <c r="E274" s="164" t="s">
        <v>961</v>
      </c>
      <c r="F274" s="164" t="s">
        <v>646</v>
      </c>
      <c r="G274" s="165">
        <v>303499849</v>
      </c>
      <c r="H274" s="164" t="s">
        <v>1558</v>
      </c>
      <c r="I274" s="167"/>
      <c r="J274" s="164"/>
      <c r="K274" s="167"/>
      <c r="L274" s="164"/>
      <c r="M274" s="167"/>
    </row>
    <row r="275" spans="1:13" hidden="1">
      <c r="A275" s="164">
        <v>220</v>
      </c>
      <c r="B275" s="164" t="s">
        <v>675</v>
      </c>
      <c r="C275" s="165" t="s">
        <v>338</v>
      </c>
      <c r="D275" s="166">
        <v>44729</v>
      </c>
      <c r="E275" s="164" t="s">
        <v>962</v>
      </c>
      <c r="F275" s="164" t="s">
        <v>411</v>
      </c>
      <c r="G275" s="165">
        <v>303919141</v>
      </c>
      <c r="H275" s="164" t="s">
        <v>1559</v>
      </c>
      <c r="I275" s="167"/>
      <c r="J275" s="164"/>
      <c r="K275" s="167"/>
      <c r="L275" s="164"/>
      <c r="M275" s="167"/>
    </row>
    <row r="276" spans="1:13" hidden="1">
      <c r="A276" s="164">
        <v>221</v>
      </c>
      <c r="B276" s="164" t="s">
        <v>676</v>
      </c>
      <c r="C276" s="165" t="s">
        <v>338</v>
      </c>
      <c r="D276" s="166">
        <v>44730</v>
      </c>
      <c r="E276" s="164" t="s">
        <v>888</v>
      </c>
      <c r="F276" s="164" t="s">
        <v>665</v>
      </c>
      <c r="G276" s="165">
        <v>306285116</v>
      </c>
      <c r="H276" s="164" t="s">
        <v>1560</v>
      </c>
      <c r="I276" s="167"/>
      <c r="J276" s="164"/>
      <c r="K276" s="167"/>
      <c r="L276" s="164"/>
      <c r="M276" s="167"/>
    </row>
    <row r="277" spans="1:13" hidden="1">
      <c r="A277" s="164">
        <v>222</v>
      </c>
      <c r="B277" s="164" t="s">
        <v>677</v>
      </c>
      <c r="C277" s="165" t="s">
        <v>338</v>
      </c>
      <c r="D277" s="166">
        <v>44730</v>
      </c>
      <c r="E277" s="164" t="s">
        <v>878</v>
      </c>
      <c r="F277" s="164" t="s">
        <v>665</v>
      </c>
      <c r="G277" s="165">
        <v>306285116</v>
      </c>
      <c r="H277" s="164" t="s">
        <v>1561</v>
      </c>
      <c r="I277" s="167"/>
      <c r="J277" s="164"/>
      <c r="K277" s="167"/>
      <c r="L277" s="164"/>
      <c r="M277" s="167"/>
    </row>
    <row r="278" spans="1:13" hidden="1">
      <c r="A278" s="164">
        <v>223</v>
      </c>
      <c r="B278" s="164" t="s">
        <v>678</v>
      </c>
      <c r="C278" s="165" t="s">
        <v>338</v>
      </c>
      <c r="D278" s="166">
        <v>44730</v>
      </c>
      <c r="E278" s="164" t="s">
        <v>963</v>
      </c>
      <c r="F278" s="164" t="s">
        <v>679</v>
      </c>
      <c r="G278" s="165">
        <v>309276171</v>
      </c>
      <c r="H278" s="164" t="s">
        <v>1562</v>
      </c>
      <c r="I278" s="167"/>
      <c r="J278" s="164"/>
      <c r="K278" s="167"/>
      <c r="L278" s="164"/>
      <c r="M278" s="167"/>
    </row>
    <row r="279" spans="1:13" hidden="1">
      <c r="A279" s="164">
        <v>224</v>
      </c>
      <c r="B279" s="164" t="s">
        <v>680</v>
      </c>
      <c r="C279" s="165" t="s">
        <v>338</v>
      </c>
      <c r="D279" s="166">
        <v>44730</v>
      </c>
      <c r="E279" s="164" t="s">
        <v>963</v>
      </c>
      <c r="F279" s="164" t="s">
        <v>679</v>
      </c>
      <c r="G279" s="165">
        <v>309276171</v>
      </c>
      <c r="H279" s="164" t="s">
        <v>1562</v>
      </c>
      <c r="I279" s="167"/>
      <c r="J279" s="164"/>
      <c r="K279" s="167"/>
      <c r="L279" s="164"/>
      <c r="M279" s="167"/>
    </row>
    <row r="280" spans="1:13" hidden="1">
      <c r="A280" s="164">
        <v>225</v>
      </c>
      <c r="B280" s="164" t="s">
        <v>681</v>
      </c>
      <c r="C280" s="165" t="s">
        <v>338</v>
      </c>
      <c r="D280" s="166">
        <v>44731</v>
      </c>
      <c r="E280" s="164" t="s">
        <v>964</v>
      </c>
      <c r="F280" s="164" t="s">
        <v>682</v>
      </c>
      <c r="G280" s="165">
        <v>309306434</v>
      </c>
      <c r="H280" s="164" t="s">
        <v>1563</v>
      </c>
      <c r="I280" s="167"/>
      <c r="J280" s="164"/>
      <c r="K280" s="167"/>
      <c r="L280" s="164"/>
      <c r="M280" s="167"/>
    </row>
    <row r="281" spans="1:13" ht="22.5" hidden="1">
      <c r="A281" s="164">
        <v>226</v>
      </c>
      <c r="B281" s="164" t="s">
        <v>683</v>
      </c>
      <c r="C281" s="165" t="s">
        <v>338</v>
      </c>
      <c r="D281" s="166">
        <v>44732</v>
      </c>
      <c r="E281" s="164" t="s">
        <v>878</v>
      </c>
      <c r="F281" s="164" t="s">
        <v>649</v>
      </c>
      <c r="G281" s="165">
        <v>306546099</v>
      </c>
      <c r="H281" s="164" t="s">
        <v>888</v>
      </c>
      <c r="I281" s="167"/>
      <c r="J281" s="164"/>
      <c r="K281" s="167"/>
      <c r="L281" s="164"/>
      <c r="M281" s="167"/>
    </row>
    <row r="282" spans="1:13" ht="22.5" hidden="1">
      <c r="A282" s="164">
        <v>227</v>
      </c>
      <c r="B282" s="164" t="s">
        <v>684</v>
      </c>
      <c r="C282" s="165" t="s">
        <v>338</v>
      </c>
      <c r="D282" s="166">
        <v>44732</v>
      </c>
      <c r="E282" s="164" t="s">
        <v>965</v>
      </c>
      <c r="F282" s="164" t="s">
        <v>649</v>
      </c>
      <c r="G282" s="165">
        <v>306546099</v>
      </c>
      <c r="H282" s="164" t="s">
        <v>912</v>
      </c>
      <c r="I282" s="167"/>
      <c r="J282" s="164"/>
      <c r="K282" s="167"/>
      <c r="L282" s="164"/>
      <c r="M282" s="167"/>
    </row>
    <row r="283" spans="1:13" ht="22.5" hidden="1">
      <c r="A283" s="164">
        <v>228</v>
      </c>
      <c r="B283" s="164" t="s">
        <v>685</v>
      </c>
      <c r="C283" s="165" t="s">
        <v>338</v>
      </c>
      <c r="D283" s="166">
        <v>44732</v>
      </c>
      <c r="E283" s="164" t="s">
        <v>966</v>
      </c>
      <c r="F283" s="164" t="s">
        <v>649</v>
      </c>
      <c r="G283" s="165">
        <v>306546099</v>
      </c>
      <c r="H283" s="164" t="s">
        <v>1564</v>
      </c>
      <c r="I283" s="167"/>
      <c r="J283" s="164"/>
      <c r="K283" s="167"/>
      <c r="L283" s="164"/>
      <c r="M283" s="167"/>
    </row>
    <row r="284" spans="1:13" hidden="1">
      <c r="A284" s="164">
        <v>229</v>
      </c>
      <c r="B284" s="164" t="s">
        <v>686</v>
      </c>
      <c r="C284" s="165" t="s">
        <v>338</v>
      </c>
      <c r="D284" s="166">
        <v>44732</v>
      </c>
      <c r="E284" s="164" t="s">
        <v>967</v>
      </c>
      <c r="F284" s="164" t="s">
        <v>646</v>
      </c>
      <c r="G284" s="165">
        <v>303499849</v>
      </c>
      <c r="H284" s="164" t="s">
        <v>1565</v>
      </c>
      <c r="I284" s="167"/>
      <c r="J284" s="164"/>
      <c r="K284" s="167"/>
      <c r="L284" s="164"/>
      <c r="M284" s="167"/>
    </row>
    <row r="285" spans="1:13" hidden="1">
      <c r="A285" s="164">
        <v>230</v>
      </c>
      <c r="B285" s="164" t="s">
        <v>687</v>
      </c>
      <c r="C285" s="165" t="s">
        <v>338</v>
      </c>
      <c r="D285" s="166">
        <v>44732</v>
      </c>
      <c r="E285" s="164" t="s">
        <v>818</v>
      </c>
      <c r="F285" s="164" t="s">
        <v>646</v>
      </c>
      <c r="G285" s="165">
        <v>303499849</v>
      </c>
      <c r="H285" s="164" t="s">
        <v>1566</v>
      </c>
      <c r="I285" s="167"/>
      <c r="J285" s="164"/>
      <c r="K285" s="167"/>
      <c r="L285" s="164"/>
      <c r="M285" s="167"/>
    </row>
    <row r="286" spans="1:13" hidden="1">
      <c r="A286" s="164">
        <v>231</v>
      </c>
      <c r="B286" s="164" t="s">
        <v>688</v>
      </c>
      <c r="C286" s="165" t="s">
        <v>338</v>
      </c>
      <c r="D286" s="166">
        <v>44732</v>
      </c>
      <c r="E286" s="164" t="s">
        <v>864</v>
      </c>
      <c r="F286" s="164" t="s">
        <v>646</v>
      </c>
      <c r="G286" s="165">
        <v>303499849</v>
      </c>
      <c r="H286" s="164" t="s">
        <v>1567</v>
      </c>
      <c r="I286" s="167"/>
      <c r="J286" s="164"/>
      <c r="K286" s="167"/>
      <c r="L286" s="164"/>
      <c r="M286" s="167"/>
    </row>
    <row r="287" spans="1:13" hidden="1">
      <c r="A287" s="164">
        <v>232</v>
      </c>
      <c r="B287" s="164" t="s">
        <v>689</v>
      </c>
      <c r="C287" s="165" t="s">
        <v>338</v>
      </c>
      <c r="D287" s="166">
        <v>44734</v>
      </c>
      <c r="E287" s="164" t="s">
        <v>968</v>
      </c>
      <c r="F287" s="164" t="s">
        <v>646</v>
      </c>
      <c r="G287" s="165">
        <v>303499849</v>
      </c>
      <c r="H287" s="164" t="s">
        <v>1568</v>
      </c>
      <c r="I287" s="167"/>
      <c r="J287" s="164"/>
      <c r="K287" s="167"/>
      <c r="L287" s="164"/>
      <c r="M287" s="167"/>
    </row>
    <row r="288" spans="1:13" hidden="1">
      <c r="A288" s="164">
        <v>233</v>
      </c>
      <c r="B288" s="164" t="s">
        <v>690</v>
      </c>
      <c r="C288" s="165" t="s">
        <v>338</v>
      </c>
      <c r="D288" s="166">
        <v>44734</v>
      </c>
      <c r="E288" s="164" t="s">
        <v>969</v>
      </c>
      <c r="F288" s="164" t="s">
        <v>665</v>
      </c>
      <c r="G288" s="165">
        <v>306285116</v>
      </c>
      <c r="H288" s="164" t="s">
        <v>1569</v>
      </c>
      <c r="I288" s="167"/>
      <c r="J288" s="164"/>
      <c r="K288" s="167"/>
      <c r="L288" s="164"/>
      <c r="M288" s="167"/>
    </row>
    <row r="289" spans="1:13" hidden="1">
      <c r="A289" s="164">
        <v>234</v>
      </c>
      <c r="B289" s="164" t="s">
        <v>691</v>
      </c>
      <c r="C289" s="165" t="s">
        <v>338</v>
      </c>
      <c r="D289" s="166">
        <v>44735</v>
      </c>
      <c r="E289" s="164" t="s">
        <v>926</v>
      </c>
      <c r="F289" s="164" t="s">
        <v>408</v>
      </c>
      <c r="G289" s="165">
        <v>200588569</v>
      </c>
      <c r="H289" s="164" t="s">
        <v>926</v>
      </c>
      <c r="I289" s="167"/>
      <c r="J289" s="164"/>
      <c r="K289" s="167"/>
      <c r="L289" s="164"/>
      <c r="M289" s="167"/>
    </row>
    <row r="290" spans="1:13" hidden="1">
      <c r="A290" s="164">
        <v>235</v>
      </c>
      <c r="B290" s="164" t="s">
        <v>692</v>
      </c>
      <c r="C290" s="165" t="s">
        <v>338</v>
      </c>
      <c r="D290" s="166">
        <v>44735</v>
      </c>
      <c r="E290" s="164" t="s">
        <v>882</v>
      </c>
      <c r="F290" s="164" t="s">
        <v>693</v>
      </c>
      <c r="G290" s="165">
        <v>304548041</v>
      </c>
      <c r="H290" s="164" t="s">
        <v>1570</v>
      </c>
      <c r="I290" s="167"/>
      <c r="J290" s="164"/>
      <c r="K290" s="167"/>
      <c r="L290" s="164"/>
      <c r="M290" s="167"/>
    </row>
    <row r="291" spans="1:13" hidden="1">
      <c r="A291" s="164">
        <v>236</v>
      </c>
      <c r="B291" s="164" t="s">
        <v>694</v>
      </c>
      <c r="C291" s="165" t="s">
        <v>338</v>
      </c>
      <c r="D291" s="166">
        <v>44735</v>
      </c>
      <c r="E291" s="164" t="s">
        <v>970</v>
      </c>
      <c r="F291" s="164" t="s">
        <v>693</v>
      </c>
      <c r="G291" s="165">
        <v>304548041</v>
      </c>
      <c r="H291" s="164" t="s">
        <v>1570</v>
      </c>
      <c r="I291" s="167"/>
      <c r="J291" s="164"/>
      <c r="K291" s="167"/>
      <c r="L291" s="164"/>
      <c r="M291" s="167"/>
    </row>
    <row r="292" spans="1:13" hidden="1">
      <c r="A292" s="164">
        <v>237</v>
      </c>
      <c r="B292" s="164" t="s">
        <v>695</v>
      </c>
      <c r="C292" s="165" t="s">
        <v>338</v>
      </c>
      <c r="D292" s="166">
        <v>44735</v>
      </c>
      <c r="E292" s="164" t="s">
        <v>913</v>
      </c>
      <c r="F292" s="164" t="s">
        <v>693</v>
      </c>
      <c r="G292" s="165">
        <v>304548041</v>
      </c>
      <c r="H292" s="164" t="s">
        <v>1571</v>
      </c>
      <c r="I292" s="167"/>
      <c r="J292" s="164"/>
      <c r="K292" s="167"/>
      <c r="L292" s="164"/>
      <c r="M292" s="167"/>
    </row>
    <row r="293" spans="1:13" hidden="1">
      <c r="A293" s="164">
        <v>238</v>
      </c>
      <c r="B293" s="164" t="s">
        <v>696</v>
      </c>
      <c r="C293" s="165" t="s">
        <v>338</v>
      </c>
      <c r="D293" s="166">
        <v>44735</v>
      </c>
      <c r="E293" s="164" t="s">
        <v>913</v>
      </c>
      <c r="F293" s="164" t="s">
        <v>693</v>
      </c>
      <c r="G293" s="165">
        <v>304548041</v>
      </c>
      <c r="H293" s="164" t="s">
        <v>1571</v>
      </c>
      <c r="I293" s="167"/>
      <c r="J293" s="164"/>
      <c r="K293" s="167"/>
      <c r="L293" s="164"/>
      <c r="M293" s="167"/>
    </row>
    <row r="294" spans="1:13" hidden="1">
      <c r="A294" s="164">
        <v>239</v>
      </c>
      <c r="B294" s="164" t="s">
        <v>697</v>
      </c>
      <c r="C294" s="165" t="s">
        <v>338</v>
      </c>
      <c r="D294" s="166">
        <v>44735</v>
      </c>
      <c r="E294" s="164" t="s">
        <v>884</v>
      </c>
      <c r="F294" s="164" t="s">
        <v>646</v>
      </c>
      <c r="G294" s="165">
        <v>303499849</v>
      </c>
      <c r="H294" s="164" t="s">
        <v>1572</v>
      </c>
      <c r="I294" s="167"/>
      <c r="J294" s="164"/>
      <c r="K294" s="167"/>
      <c r="L294" s="164"/>
      <c r="M294" s="167"/>
    </row>
    <row r="295" spans="1:13" hidden="1">
      <c r="A295" s="164">
        <v>240</v>
      </c>
      <c r="B295" s="164" t="s">
        <v>698</v>
      </c>
      <c r="C295" s="165" t="s">
        <v>338</v>
      </c>
      <c r="D295" s="166">
        <v>44736</v>
      </c>
      <c r="E295" s="164" t="s">
        <v>971</v>
      </c>
      <c r="F295" s="164" t="s">
        <v>411</v>
      </c>
      <c r="G295" s="165">
        <v>303919141</v>
      </c>
      <c r="H295" s="164" t="s">
        <v>1573</v>
      </c>
      <c r="I295" s="167"/>
      <c r="J295" s="164"/>
      <c r="K295" s="167"/>
      <c r="L295" s="164"/>
      <c r="M295" s="167"/>
    </row>
    <row r="296" spans="1:13" hidden="1">
      <c r="A296" s="164">
        <v>241</v>
      </c>
      <c r="B296" s="164" t="s">
        <v>699</v>
      </c>
      <c r="C296" s="165" t="s">
        <v>338</v>
      </c>
      <c r="D296" s="166">
        <v>44741</v>
      </c>
      <c r="E296" s="164" t="s">
        <v>908</v>
      </c>
      <c r="F296" s="164" t="s">
        <v>402</v>
      </c>
      <c r="G296" s="165">
        <v>203677795</v>
      </c>
      <c r="H296" s="164" t="s">
        <v>1574</v>
      </c>
      <c r="I296" s="167"/>
      <c r="J296" s="164"/>
      <c r="K296" s="167"/>
      <c r="L296" s="164"/>
      <c r="M296" s="167"/>
    </row>
    <row r="297" spans="1:13" hidden="1">
      <c r="A297" s="164">
        <v>242</v>
      </c>
      <c r="B297" s="164" t="s">
        <v>972</v>
      </c>
      <c r="C297" s="165" t="s">
        <v>338</v>
      </c>
      <c r="D297" s="166">
        <v>44745</v>
      </c>
      <c r="E297" s="164" t="s">
        <v>973</v>
      </c>
      <c r="F297" s="164" t="s">
        <v>974</v>
      </c>
      <c r="G297" s="165">
        <v>309680066</v>
      </c>
      <c r="H297" s="164" t="s">
        <v>1575</v>
      </c>
      <c r="I297" s="167"/>
      <c r="J297" s="164"/>
      <c r="K297" s="167"/>
      <c r="L297" s="164"/>
      <c r="M297" s="167"/>
    </row>
    <row r="298" spans="1:13" ht="22.5" hidden="1">
      <c r="A298" s="164">
        <v>243</v>
      </c>
      <c r="B298" s="164" t="s">
        <v>975</v>
      </c>
      <c r="C298" s="165" t="s">
        <v>338</v>
      </c>
      <c r="D298" s="166">
        <v>44746</v>
      </c>
      <c r="E298" s="164" t="s">
        <v>883</v>
      </c>
      <c r="F298" s="164" t="s">
        <v>649</v>
      </c>
      <c r="G298" s="165">
        <v>306546099</v>
      </c>
      <c r="H298" s="164" t="s">
        <v>1576</v>
      </c>
      <c r="I298" s="167"/>
      <c r="J298" s="164"/>
      <c r="K298" s="167"/>
      <c r="L298" s="164"/>
      <c r="M298" s="167"/>
    </row>
    <row r="299" spans="1:13" ht="22.5" hidden="1">
      <c r="A299" s="164">
        <v>244</v>
      </c>
      <c r="B299" s="164" t="s">
        <v>976</v>
      </c>
      <c r="C299" s="165" t="s">
        <v>338</v>
      </c>
      <c r="D299" s="166">
        <v>44746</v>
      </c>
      <c r="E299" s="164" t="s">
        <v>847</v>
      </c>
      <c r="F299" s="164" t="s">
        <v>649</v>
      </c>
      <c r="G299" s="165">
        <v>306546099</v>
      </c>
      <c r="H299" s="164" t="s">
        <v>925</v>
      </c>
      <c r="I299" s="167"/>
      <c r="J299" s="164"/>
      <c r="K299" s="167"/>
      <c r="L299" s="164"/>
      <c r="M299" s="167"/>
    </row>
    <row r="300" spans="1:13" ht="22.5" hidden="1">
      <c r="A300" s="164">
        <v>245</v>
      </c>
      <c r="B300" s="164" t="s">
        <v>977</v>
      </c>
      <c r="C300" s="165" t="s">
        <v>338</v>
      </c>
      <c r="D300" s="166">
        <v>44746</v>
      </c>
      <c r="E300" s="164" t="s">
        <v>847</v>
      </c>
      <c r="F300" s="164" t="s">
        <v>649</v>
      </c>
      <c r="G300" s="165">
        <v>306546099</v>
      </c>
      <c r="H300" s="164" t="s">
        <v>925</v>
      </c>
      <c r="I300" s="167"/>
      <c r="J300" s="164"/>
      <c r="K300" s="167"/>
      <c r="L300" s="164"/>
      <c r="M300" s="167"/>
    </row>
    <row r="301" spans="1:13" ht="22.5" hidden="1">
      <c r="A301" s="164">
        <v>246</v>
      </c>
      <c r="B301" s="164" t="s">
        <v>978</v>
      </c>
      <c r="C301" s="165" t="s">
        <v>338</v>
      </c>
      <c r="D301" s="166">
        <v>44746</v>
      </c>
      <c r="E301" s="164" t="s">
        <v>979</v>
      </c>
      <c r="F301" s="164" t="s">
        <v>649</v>
      </c>
      <c r="G301" s="165">
        <v>306546099</v>
      </c>
      <c r="H301" s="164" t="s">
        <v>1460</v>
      </c>
      <c r="I301" s="167"/>
      <c r="J301" s="164"/>
      <c r="K301" s="167"/>
      <c r="L301" s="164"/>
      <c r="M301" s="167"/>
    </row>
    <row r="302" spans="1:13" ht="22.5" hidden="1">
      <c r="A302" s="164">
        <v>247</v>
      </c>
      <c r="B302" s="164" t="s">
        <v>980</v>
      </c>
      <c r="C302" s="165" t="s">
        <v>338</v>
      </c>
      <c r="D302" s="166">
        <v>44746</v>
      </c>
      <c r="E302" s="164" t="s">
        <v>880</v>
      </c>
      <c r="F302" s="164" t="s">
        <v>649</v>
      </c>
      <c r="G302" s="165">
        <v>306546099</v>
      </c>
      <c r="H302" s="164" t="s">
        <v>1577</v>
      </c>
      <c r="I302" s="167"/>
      <c r="J302" s="164"/>
      <c r="K302" s="167"/>
      <c r="L302" s="164"/>
      <c r="M302" s="167"/>
    </row>
    <row r="303" spans="1:13" ht="22.5" hidden="1">
      <c r="A303" s="164">
        <v>248</v>
      </c>
      <c r="B303" s="164" t="s">
        <v>981</v>
      </c>
      <c r="C303" s="165" t="s">
        <v>338</v>
      </c>
      <c r="D303" s="166">
        <v>44746</v>
      </c>
      <c r="E303" s="164" t="s">
        <v>982</v>
      </c>
      <c r="F303" s="164" t="s">
        <v>649</v>
      </c>
      <c r="G303" s="165">
        <v>306546099</v>
      </c>
      <c r="H303" s="164" t="s">
        <v>968</v>
      </c>
      <c r="I303" s="167"/>
      <c r="J303" s="164"/>
      <c r="K303" s="167"/>
      <c r="L303" s="164"/>
      <c r="M303" s="167"/>
    </row>
    <row r="304" spans="1:13" ht="22.5" hidden="1">
      <c r="A304" s="164">
        <v>249</v>
      </c>
      <c r="B304" s="164" t="s">
        <v>983</v>
      </c>
      <c r="C304" s="165" t="s">
        <v>338</v>
      </c>
      <c r="D304" s="166">
        <v>44746</v>
      </c>
      <c r="E304" s="164" t="s">
        <v>984</v>
      </c>
      <c r="F304" s="164" t="s">
        <v>649</v>
      </c>
      <c r="G304" s="165">
        <v>306546099</v>
      </c>
      <c r="H304" s="164" t="s">
        <v>875</v>
      </c>
      <c r="I304" s="167"/>
      <c r="J304" s="164"/>
      <c r="K304" s="167"/>
      <c r="L304" s="164"/>
      <c r="M304" s="167"/>
    </row>
    <row r="305" spans="1:13" ht="22.5" hidden="1">
      <c r="A305" s="164">
        <v>250</v>
      </c>
      <c r="B305" s="164" t="s">
        <v>985</v>
      </c>
      <c r="C305" s="165" t="s">
        <v>338</v>
      </c>
      <c r="D305" s="166">
        <v>44746</v>
      </c>
      <c r="E305" s="164" t="s">
        <v>986</v>
      </c>
      <c r="F305" s="164" t="s">
        <v>649</v>
      </c>
      <c r="G305" s="165">
        <v>306546099</v>
      </c>
      <c r="H305" s="164" t="s">
        <v>1578</v>
      </c>
      <c r="I305" s="167"/>
      <c r="J305" s="164"/>
      <c r="K305" s="167"/>
      <c r="L305" s="164"/>
      <c r="M305" s="167"/>
    </row>
    <row r="306" spans="1:13" ht="22.5" hidden="1">
      <c r="A306" s="164">
        <v>251</v>
      </c>
      <c r="B306" s="164" t="s">
        <v>987</v>
      </c>
      <c r="C306" s="165" t="s">
        <v>338</v>
      </c>
      <c r="D306" s="166">
        <v>44746</v>
      </c>
      <c r="E306" s="164" t="s">
        <v>795</v>
      </c>
      <c r="F306" s="164" t="s">
        <v>649</v>
      </c>
      <c r="G306" s="165">
        <v>306546099</v>
      </c>
      <c r="H306" s="164" t="s">
        <v>1463</v>
      </c>
      <c r="I306" s="167"/>
      <c r="J306" s="164"/>
      <c r="K306" s="167"/>
      <c r="L306" s="164"/>
      <c r="M306" s="167"/>
    </row>
    <row r="307" spans="1:13" ht="22.5" hidden="1">
      <c r="A307" s="164">
        <v>252</v>
      </c>
      <c r="B307" s="164" t="s">
        <v>988</v>
      </c>
      <c r="C307" s="165" t="s">
        <v>338</v>
      </c>
      <c r="D307" s="166">
        <v>44746</v>
      </c>
      <c r="E307" s="164" t="s">
        <v>794</v>
      </c>
      <c r="F307" s="164" t="s">
        <v>649</v>
      </c>
      <c r="G307" s="165">
        <v>306546099</v>
      </c>
      <c r="H307" s="164" t="s">
        <v>925</v>
      </c>
      <c r="I307" s="167"/>
      <c r="J307" s="164"/>
      <c r="K307" s="167"/>
      <c r="L307" s="164"/>
      <c r="M307" s="167"/>
    </row>
    <row r="308" spans="1:13" ht="22.5" hidden="1">
      <c r="A308" s="164">
        <v>253</v>
      </c>
      <c r="B308" s="164" t="s">
        <v>989</v>
      </c>
      <c r="C308" s="165" t="s">
        <v>338</v>
      </c>
      <c r="D308" s="166">
        <v>44746</v>
      </c>
      <c r="E308" s="164" t="s">
        <v>790</v>
      </c>
      <c r="F308" s="164" t="s">
        <v>649</v>
      </c>
      <c r="G308" s="165">
        <v>306546099</v>
      </c>
      <c r="H308" s="164" t="s">
        <v>1579</v>
      </c>
      <c r="I308" s="167"/>
      <c r="J308" s="164"/>
      <c r="K308" s="167"/>
      <c r="L308" s="164"/>
      <c r="M308" s="167"/>
    </row>
    <row r="309" spans="1:13" ht="22.5" hidden="1">
      <c r="A309" s="164">
        <v>254</v>
      </c>
      <c r="B309" s="164" t="s">
        <v>990</v>
      </c>
      <c r="C309" s="165" t="s">
        <v>338</v>
      </c>
      <c r="D309" s="166">
        <v>44746</v>
      </c>
      <c r="E309" s="164" t="s">
        <v>878</v>
      </c>
      <c r="F309" s="164" t="s">
        <v>649</v>
      </c>
      <c r="G309" s="165">
        <v>306546099</v>
      </c>
      <c r="H309" s="164" t="s">
        <v>888</v>
      </c>
      <c r="I309" s="167"/>
      <c r="J309" s="164"/>
      <c r="K309" s="167"/>
      <c r="L309" s="164"/>
      <c r="M309" s="167"/>
    </row>
    <row r="310" spans="1:13" hidden="1">
      <c r="A310" s="164">
        <v>255</v>
      </c>
      <c r="B310" s="164" t="s">
        <v>991</v>
      </c>
      <c r="C310" s="165" t="s">
        <v>338</v>
      </c>
      <c r="D310" s="166">
        <v>44746</v>
      </c>
      <c r="E310" s="164" t="s">
        <v>992</v>
      </c>
      <c r="F310" s="164" t="s">
        <v>993</v>
      </c>
      <c r="G310" s="165">
        <v>302275771</v>
      </c>
      <c r="H310" s="164" t="s">
        <v>1580</v>
      </c>
      <c r="I310" s="167"/>
      <c r="J310" s="164"/>
      <c r="K310" s="167"/>
      <c r="L310" s="164"/>
      <c r="M310" s="167"/>
    </row>
    <row r="311" spans="1:13" ht="22.5" hidden="1">
      <c r="A311" s="164">
        <v>256</v>
      </c>
      <c r="B311" s="164" t="s">
        <v>994</v>
      </c>
      <c r="C311" s="165" t="s">
        <v>338</v>
      </c>
      <c r="D311" s="166">
        <v>44749</v>
      </c>
      <c r="E311" s="164" t="s">
        <v>995</v>
      </c>
      <c r="F311" s="164" t="s">
        <v>649</v>
      </c>
      <c r="G311" s="165">
        <v>306546099</v>
      </c>
      <c r="H311" s="164" t="s">
        <v>1581</v>
      </c>
      <c r="I311" s="167"/>
      <c r="J311" s="164"/>
      <c r="K311" s="167"/>
      <c r="L311" s="164"/>
      <c r="M311" s="167"/>
    </row>
    <row r="312" spans="1:13" hidden="1">
      <c r="A312" s="164">
        <v>257</v>
      </c>
      <c r="B312" s="164" t="s">
        <v>996</v>
      </c>
      <c r="C312" s="165" t="s">
        <v>338</v>
      </c>
      <c r="D312" s="166">
        <v>44755</v>
      </c>
      <c r="E312" s="164" t="s">
        <v>908</v>
      </c>
      <c r="F312" s="164" t="s">
        <v>274</v>
      </c>
      <c r="G312" s="165">
        <v>305786617</v>
      </c>
      <c r="H312" s="164" t="s">
        <v>908</v>
      </c>
      <c r="I312" s="167"/>
      <c r="J312" s="164"/>
      <c r="K312" s="167"/>
      <c r="L312" s="164"/>
      <c r="M312" s="167"/>
    </row>
    <row r="313" spans="1:13" hidden="1">
      <c r="A313" s="164">
        <v>258</v>
      </c>
      <c r="B313" s="164" t="s">
        <v>997</v>
      </c>
      <c r="C313" s="165" t="s">
        <v>338</v>
      </c>
      <c r="D313" s="166">
        <v>44757</v>
      </c>
      <c r="E313" s="164" t="s">
        <v>998</v>
      </c>
      <c r="F313" s="164" t="s">
        <v>376</v>
      </c>
      <c r="G313" s="165">
        <v>302023222</v>
      </c>
      <c r="H313" s="164" t="s">
        <v>998</v>
      </c>
      <c r="I313" s="167"/>
      <c r="J313" s="164"/>
      <c r="K313" s="167"/>
      <c r="L313" s="164"/>
      <c r="M313" s="167"/>
    </row>
    <row r="314" spans="1:13" ht="22.5" hidden="1">
      <c r="A314" s="164">
        <v>259</v>
      </c>
      <c r="B314" s="164" t="s">
        <v>999</v>
      </c>
      <c r="C314" s="165" t="s">
        <v>338</v>
      </c>
      <c r="D314" s="166">
        <v>44758</v>
      </c>
      <c r="E314" s="164" t="s">
        <v>1000</v>
      </c>
      <c r="F314" s="164" t="s">
        <v>1001</v>
      </c>
      <c r="G314" s="165">
        <v>303694685</v>
      </c>
      <c r="H314" s="164" t="s">
        <v>1582</v>
      </c>
      <c r="I314" s="167"/>
      <c r="J314" s="164"/>
      <c r="K314" s="167"/>
      <c r="L314" s="164"/>
      <c r="M314" s="167"/>
    </row>
    <row r="315" spans="1:13" ht="22.5" hidden="1">
      <c r="A315" s="164">
        <v>260</v>
      </c>
      <c r="B315" s="164" t="s">
        <v>1002</v>
      </c>
      <c r="C315" s="165" t="s">
        <v>338</v>
      </c>
      <c r="D315" s="166">
        <v>44758</v>
      </c>
      <c r="E315" s="164" t="s">
        <v>888</v>
      </c>
      <c r="F315" s="164" t="s">
        <v>1001</v>
      </c>
      <c r="G315" s="165">
        <v>303694685</v>
      </c>
      <c r="H315" s="164" t="s">
        <v>1033</v>
      </c>
      <c r="I315" s="167"/>
      <c r="J315" s="164"/>
      <c r="K315" s="167"/>
      <c r="L315" s="164"/>
      <c r="M315" s="167"/>
    </row>
    <row r="316" spans="1:13" hidden="1">
      <c r="A316" s="164">
        <v>261</v>
      </c>
      <c r="B316" s="164" t="s">
        <v>1003</v>
      </c>
      <c r="C316" s="165" t="s">
        <v>338</v>
      </c>
      <c r="D316" s="166">
        <v>44758</v>
      </c>
      <c r="E316" s="164" t="s">
        <v>905</v>
      </c>
      <c r="F316" s="164" t="s">
        <v>384</v>
      </c>
      <c r="G316" s="165">
        <v>302764392</v>
      </c>
      <c r="H316" s="164" t="s">
        <v>905</v>
      </c>
      <c r="I316" s="167"/>
      <c r="J316" s="164"/>
      <c r="K316" s="167"/>
      <c r="L316" s="164"/>
      <c r="M316" s="167"/>
    </row>
    <row r="317" spans="1:13" ht="22.5" hidden="1">
      <c r="A317" s="164">
        <v>262</v>
      </c>
      <c r="B317" s="164" t="s">
        <v>1004</v>
      </c>
      <c r="C317" s="165" t="s">
        <v>338</v>
      </c>
      <c r="D317" s="166">
        <v>44763</v>
      </c>
      <c r="E317" s="164" t="s">
        <v>947</v>
      </c>
      <c r="F317" s="164" t="s">
        <v>649</v>
      </c>
      <c r="G317" s="165">
        <v>306546099</v>
      </c>
      <c r="H317" s="164" t="s">
        <v>883</v>
      </c>
      <c r="I317" s="167"/>
      <c r="J317" s="164"/>
      <c r="K317" s="167"/>
      <c r="L317" s="164"/>
      <c r="M317" s="167"/>
    </row>
    <row r="318" spans="1:13" hidden="1">
      <c r="A318" s="164">
        <v>263</v>
      </c>
      <c r="B318" s="164" t="s">
        <v>1005</v>
      </c>
      <c r="C318" s="165" t="s">
        <v>338</v>
      </c>
      <c r="D318" s="166">
        <v>44763</v>
      </c>
      <c r="E318" s="164" t="s">
        <v>1006</v>
      </c>
      <c r="F318" s="164" t="s">
        <v>408</v>
      </c>
      <c r="G318" s="165">
        <v>200588569</v>
      </c>
      <c r="H318" s="164" t="s">
        <v>1006</v>
      </c>
      <c r="I318" s="167"/>
      <c r="J318" s="164"/>
      <c r="K318" s="167"/>
      <c r="L318" s="164"/>
      <c r="M318" s="167"/>
    </row>
    <row r="319" spans="1:13" hidden="1">
      <c r="A319" s="164">
        <v>264</v>
      </c>
      <c r="B319" s="164" t="s">
        <v>1007</v>
      </c>
      <c r="C319" s="165" t="s">
        <v>338</v>
      </c>
      <c r="D319" s="166">
        <v>44764</v>
      </c>
      <c r="E319" s="164" t="s">
        <v>1008</v>
      </c>
      <c r="F319" s="164" t="s">
        <v>974</v>
      </c>
      <c r="G319" s="165">
        <v>309680066</v>
      </c>
      <c r="H319" s="164" t="s">
        <v>1583</v>
      </c>
      <c r="I319" s="167"/>
      <c r="J319" s="164"/>
      <c r="K319" s="167"/>
      <c r="L319" s="164"/>
      <c r="M319" s="167"/>
    </row>
    <row r="320" spans="1:13" hidden="1">
      <c r="A320" s="164">
        <v>265</v>
      </c>
      <c r="B320" s="164" t="s">
        <v>1009</v>
      </c>
      <c r="C320" s="165" t="s">
        <v>338</v>
      </c>
      <c r="D320" s="166">
        <v>44764</v>
      </c>
      <c r="E320" s="164" t="s">
        <v>884</v>
      </c>
      <c r="F320" s="164" t="s">
        <v>1010</v>
      </c>
      <c r="G320" s="165">
        <v>307102698</v>
      </c>
      <c r="H320" s="164" t="s">
        <v>1584</v>
      </c>
      <c r="I320" s="167"/>
      <c r="J320" s="164"/>
      <c r="K320" s="167"/>
      <c r="L320" s="164"/>
      <c r="M320" s="167"/>
    </row>
    <row r="321" spans="1:13" hidden="1">
      <c r="A321" s="164">
        <v>266</v>
      </c>
      <c r="B321" s="164" t="s">
        <v>1011</v>
      </c>
      <c r="C321" s="165" t="s">
        <v>338</v>
      </c>
      <c r="D321" s="166">
        <v>44769</v>
      </c>
      <c r="E321" s="164" t="s">
        <v>1008</v>
      </c>
      <c r="F321" s="164" t="s">
        <v>974</v>
      </c>
      <c r="G321" s="165">
        <v>309680066</v>
      </c>
      <c r="H321" s="164" t="s">
        <v>1585</v>
      </c>
      <c r="I321" s="167"/>
      <c r="J321" s="164"/>
      <c r="K321" s="167"/>
      <c r="L321" s="164"/>
      <c r="M321" s="167"/>
    </row>
    <row r="322" spans="1:13" hidden="1">
      <c r="A322" s="164">
        <v>267</v>
      </c>
      <c r="B322" s="164" t="s">
        <v>1012</v>
      </c>
      <c r="C322" s="165" t="s">
        <v>338</v>
      </c>
      <c r="D322" s="166">
        <v>44781</v>
      </c>
      <c r="E322" s="164" t="s">
        <v>1013</v>
      </c>
      <c r="F322" s="164" t="s">
        <v>487</v>
      </c>
      <c r="G322" s="165">
        <v>205203133</v>
      </c>
      <c r="H322" s="164" t="s">
        <v>1586</v>
      </c>
      <c r="I322" s="167"/>
      <c r="J322" s="164"/>
      <c r="K322" s="167"/>
      <c r="L322" s="164"/>
      <c r="M322" s="167"/>
    </row>
    <row r="323" spans="1:13" hidden="1">
      <c r="A323" s="164">
        <v>268</v>
      </c>
      <c r="B323" s="164" t="s">
        <v>1014</v>
      </c>
      <c r="C323" s="165" t="s">
        <v>338</v>
      </c>
      <c r="D323" s="166">
        <v>44781</v>
      </c>
      <c r="E323" s="164" t="s">
        <v>1015</v>
      </c>
      <c r="F323" s="164" t="s">
        <v>487</v>
      </c>
      <c r="G323" s="165">
        <v>205203133</v>
      </c>
      <c r="H323" s="164" t="s">
        <v>1015</v>
      </c>
      <c r="I323" s="167"/>
      <c r="J323" s="164"/>
      <c r="K323" s="167"/>
      <c r="L323" s="164"/>
      <c r="M323" s="167"/>
    </row>
    <row r="324" spans="1:13" hidden="1">
      <c r="A324" s="164">
        <v>269</v>
      </c>
      <c r="B324" s="164" t="s">
        <v>1016</v>
      </c>
      <c r="C324" s="165" t="s">
        <v>338</v>
      </c>
      <c r="D324" s="166">
        <v>44783</v>
      </c>
      <c r="E324" s="164" t="s">
        <v>1017</v>
      </c>
      <c r="F324" s="164" t="s">
        <v>411</v>
      </c>
      <c r="G324" s="165">
        <v>303919141</v>
      </c>
      <c r="H324" s="164" t="s">
        <v>1587</v>
      </c>
      <c r="I324" s="167"/>
      <c r="J324" s="164"/>
      <c r="K324" s="167"/>
      <c r="L324" s="164"/>
      <c r="M324" s="167"/>
    </row>
    <row r="325" spans="1:13" hidden="1">
      <c r="A325" s="164">
        <v>270</v>
      </c>
      <c r="B325" s="164" t="s">
        <v>1018</v>
      </c>
      <c r="C325" s="165" t="s">
        <v>338</v>
      </c>
      <c r="D325" s="166">
        <v>44783</v>
      </c>
      <c r="E325" s="164" t="s">
        <v>1019</v>
      </c>
      <c r="F325" s="164" t="s">
        <v>411</v>
      </c>
      <c r="G325" s="165">
        <v>303919141</v>
      </c>
      <c r="H325" s="164" t="s">
        <v>1588</v>
      </c>
      <c r="I325" s="167"/>
      <c r="J325" s="164"/>
      <c r="K325" s="167"/>
      <c r="L325" s="164"/>
      <c r="M325" s="167"/>
    </row>
    <row r="326" spans="1:13" hidden="1">
      <c r="A326" s="164">
        <v>271</v>
      </c>
      <c r="B326" s="164" t="s">
        <v>1020</v>
      </c>
      <c r="C326" s="165" t="s">
        <v>338</v>
      </c>
      <c r="D326" s="166">
        <v>44783</v>
      </c>
      <c r="E326" s="164" t="s">
        <v>1021</v>
      </c>
      <c r="F326" s="164" t="s">
        <v>411</v>
      </c>
      <c r="G326" s="165">
        <v>303919141</v>
      </c>
      <c r="H326" s="164" t="s">
        <v>1589</v>
      </c>
      <c r="I326" s="167"/>
      <c r="J326" s="164"/>
      <c r="K326" s="167"/>
      <c r="L326" s="164"/>
      <c r="M326" s="167"/>
    </row>
    <row r="327" spans="1:13" ht="22.5" hidden="1">
      <c r="A327" s="164">
        <v>273</v>
      </c>
      <c r="B327" s="164" t="s">
        <v>1022</v>
      </c>
      <c r="C327" s="165" t="s">
        <v>338</v>
      </c>
      <c r="D327" s="166">
        <v>44784</v>
      </c>
      <c r="E327" s="164" t="s">
        <v>1023</v>
      </c>
      <c r="F327" s="164" t="s">
        <v>649</v>
      </c>
      <c r="G327" s="165">
        <v>306546099</v>
      </c>
      <c r="H327" s="164" t="s">
        <v>1590</v>
      </c>
      <c r="I327" s="167"/>
      <c r="J327" s="164"/>
      <c r="K327" s="167"/>
      <c r="L327" s="164"/>
      <c r="M327" s="167"/>
    </row>
    <row r="328" spans="1:13" ht="22.5" hidden="1">
      <c r="A328" s="164">
        <v>274</v>
      </c>
      <c r="B328" s="164" t="s">
        <v>1024</v>
      </c>
      <c r="C328" s="165" t="s">
        <v>338</v>
      </c>
      <c r="D328" s="166">
        <v>44784</v>
      </c>
      <c r="E328" s="164" t="s">
        <v>1025</v>
      </c>
      <c r="F328" s="164" t="s">
        <v>649</v>
      </c>
      <c r="G328" s="165">
        <v>306546099</v>
      </c>
      <c r="H328" s="164" t="s">
        <v>1591</v>
      </c>
      <c r="I328" s="167"/>
      <c r="J328" s="164"/>
      <c r="K328" s="167"/>
      <c r="L328" s="164"/>
      <c r="M328" s="167"/>
    </row>
    <row r="329" spans="1:13" hidden="1">
      <c r="A329" s="164">
        <v>275</v>
      </c>
      <c r="B329" s="164" t="s">
        <v>1026</v>
      </c>
      <c r="C329" s="165" t="s">
        <v>338</v>
      </c>
      <c r="D329" s="166">
        <v>44788</v>
      </c>
      <c r="E329" s="164" t="s">
        <v>1027</v>
      </c>
      <c r="F329" s="164" t="s">
        <v>1028</v>
      </c>
      <c r="G329" s="165">
        <v>308721853</v>
      </c>
      <c r="H329" s="164" t="s">
        <v>882</v>
      </c>
      <c r="I329" s="167"/>
      <c r="J329" s="164"/>
      <c r="K329" s="167"/>
      <c r="L329" s="164"/>
      <c r="M329" s="167"/>
    </row>
    <row r="330" spans="1:13" hidden="1">
      <c r="A330" s="164">
        <v>276</v>
      </c>
      <c r="B330" s="164" t="s">
        <v>1029</v>
      </c>
      <c r="C330" s="165" t="s">
        <v>338</v>
      </c>
      <c r="D330" s="166">
        <v>44791</v>
      </c>
      <c r="E330" s="164" t="s">
        <v>1030</v>
      </c>
      <c r="F330" s="164" t="s">
        <v>275</v>
      </c>
      <c r="G330" s="165">
        <v>305350961</v>
      </c>
      <c r="H330" s="164" t="s">
        <v>963</v>
      </c>
      <c r="I330" s="167"/>
      <c r="J330" s="164"/>
      <c r="K330" s="167"/>
      <c r="L330" s="164"/>
      <c r="M330" s="167"/>
    </row>
    <row r="331" spans="1:13" hidden="1">
      <c r="A331" s="164">
        <v>277</v>
      </c>
      <c r="B331" s="164" t="s">
        <v>1031</v>
      </c>
      <c r="C331" s="165" t="s">
        <v>338</v>
      </c>
      <c r="D331" s="166">
        <v>44793</v>
      </c>
      <c r="E331" s="164" t="s">
        <v>844</v>
      </c>
      <c r="F331" s="164" t="s">
        <v>374</v>
      </c>
      <c r="G331" s="165">
        <v>302945032</v>
      </c>
      <c r="H331" s="164" t="s">
        <v>1592</v>
      </c>
      <c r="I331" s="167"/>
      <c r="J331" s="164"/>
      <c r="K331" s="167"/>
      <c r="L331" s="164"/>
      <c r="M331" s="167"/>
    </row>
    <row r="332" spans="1:13" hidden="1">
      <c r="A332" s="164">
        <v>278</v>
      </c>
      <c r="B332" s="164" t="s">
        <v>1032</v>
      </c>
      <c r="C332" s="165" t="s">
        <v>338</v>
      </c>
      <c r="D332" s="166">
        <v>44793</v>
      </c>
      <c r="E332" s="164" t="s">
        <v>1033</v>
      </c>
      <c r="F332" s="164" t="s">
        <v>374</v>
      </c>
      <c r="G332" s="165">
        <v>302945032</v>
      </c>
      <c r="H332" s="164" t="s">
        <v>1593</v>
      </c>
      <c r="I332" s="167"/>
      <c r="J332" s="164"/>
      <c r="K332" s="167"/>
      <c r="L332" s="164"/>
      <c r="M332" s="167"/>
    </row>
    <row r="333" spans="1:13" hidden="1">
      <c r="A333" s="164">
        <v>279</v>
      </c>
      <c r="B333" s="164" t="s">
        <v>1034</v>
      </c>
      <c r="C333" s="165" t="s">
        <v>338</v>
      </c>
      <c r="D333" s="166">
        <v>44793</v>
      </c>
      <c r="E333" s="164" t="s">
        <v>888</v>
      </c>
      <c r="F333" s="164" t="s">
        <v>374</v>
      </c>
      <c r="G333" s="165">
        <v>302945032</v>
      </c>
      <c r="H333" s="164" t="s">
        <v>1594</v>
      </c>
      <c r="I333" s="167"/>
      <c r="J333" s="164"/>
      <c r="K333" s="167"/>
      <c r="L333" s="164"/>
      <c r="M333" s="167"/>
    </row>
    <row r="334" spans="1:13" hidden="1">
      <c r="A334" s="164">
        <v>280</v>
      </c>
      <c r="B334" s="164" t="s">
        <v>1035</v>
      </c>
      <c r="C334" s="165" t="s">
        <v>338</v>
      </c>
      <c r="D334" s="166">
        <v>44793</v>
      </c>
      <c r="E334" s="164" t="s">
        <v>1036</v>
      </c>
      <c r="F334" s="164" t="s">
        <v>665</v>
      </c>
      <c r="G334" s="165">
        <v>306285116</v>
      </c>
      <c r="H334" s="164" t="s">
        <v>804</v>
      </c>
      <c r="I334" s="167"/>
      <c r="J334" s="164"/>
      <c r="K334" s="167"/>
      <c r="L334" s="164"/>
      <c r="M334" s="167"/>
    </row>
    <row r="335" spans="1:13" hidden="1">
      <c r="A335" s="164">
        <v>281</v>
      </c>
      <c r="B335" s="164" t="s">
        <v>1037</v>
      </c>
      <c r="C335" s="165" t="s">
        <v>338</v>
      </c>
      <c r="D335" s="166">
        <v>44793</v>
      </c>
      <c r="E335" s="164" t="s">
        <v>947</v>
      </c>
      <c r="F335" s="164" t="s">
        <v>1038</v>
      </c>
      <c r="G335" s="165">
        <v>205408218</v>
      </c>
      <c r="H335" s="164" t="s">
        <v>1595</v>
      </c>
      <c r="I335" s="167"/>
      <c r="J335" s="164"/>
      <c r="K335" s="167"/>
      <c r="L335" s="164"/>
      <c r="M335" s="167"/>
    </row>
    <row r="336" spans="1:13" hidden="1">
      <c r="A336" s="164">
        <v>282</v>
      </c>
      <c r="B336" s="164" t="s">
        <v>1039</v>
      </c>
      <c r="C336" s="165" t="s">
        <v>338</v>
      </c>
      <c r="D336" s="166">
        <v>44793</v>
      </c>
      <c r="E336" s="164" t="s">
        <v>947</v>
      </c>
      <c r="F336" s="164" t="s">
        <v>1040</v>
      </c>
      <c r="G336" s="165">
        <v>309555236</v>
      </c>
      <c r="H336" s="164" t="s">
        <v>1596</v>
      </c>
      <c r="I336" s="167"/>
      <c r="J336" s="164"/>
      <c r="K336" s="167"/>
      <c r="L336" s="164"/>
      <c r="M336" s="167"/>
    </row>
    <row r="337" spans="1:13" hidden="1">
      <c r="A337" s="164">
        <v>283</v>
      </c>
      <c r="B337" s="164" t="s">
        <v>1041</v>
      </c>
      <c r="C337" s="165" t="s">
        <v>338</v>
      </c>
      <c r="D337" s="166">
        <v>44794</v>
      </c>
      <c r="E337" s="164" t="s">
        <v>1042</v>
      </c>
      <c r="F337" s="164" t="s">
        <v>665</v>
      </c>
      <c r="G337" s="165">
        <v>306285116</v>
      </c>
      <c r="H337" s="164" t="s">
        <v>1426</v>
      </c>
      <c r="I337" s="167"/>
      <c r="J337" s="164"/>
      <c r="K337" s="167"/>
      <c r="L337" s="164"/>
      <c r="M337" s="167"/>
    </row>
    <row r="338" spans="1:13" hidden="1">
      <c r="A338" s="164">
        <v>284</v>
      </c>
      <c r="B338" s="164" t="s">
        <v>1043</v>
      </c>
      <c r="C338" s="165" t="s">
        <v>338</v>
      </c>
      <c r="D338" s="166">
        <v>44794</v>
      </c>
      <c r="E338" s="164" t="s">
        <v>849</v>
      </c>
      <c r="F338" s="164" t="s">
        <v>665</v>
      </c>
      <c r="G338" s="165">
        <v>306285116</v>
      </c>
      <c r="H338" s="164" t="s">
        <v>861</v>
      </c>
      <c r="I338" s="167"/>
      <c r="J338" s="164"/>
      <c r="K338" s="167"/>
      <c r="L338" s="164"/>
      <c r="M338" s="167"/>
    </row>
    <row r="339" spans="1:13" hidden="1">
      <c r="A339" s="164">
        <v>285</v>
      </c>
      <c r="B339" s="164" t="s">
        <v>1044</v>
      </c>
      <c r="C339" s="165" t="s">
        <v>338</v>
      </c>
      <c r="D339" s="166">
        <v>44794</v>
      </c>
      <c r="E339" s="164" t="s">
        <v>849</v>
      </c>
      <c r="F339" s="164" t="s">
        <v>665</v>
      </c>
      <c r="G339" s="165">
        <v>306285116</v>
      </c>
      <c r="H339" s="164" t="s">
        <v>899</v>
      </c>
      <c r="I339" s="167"/>
      <c r="J339" s="164"/>
      <c r="K339" s="167"/>
      <c r="L339" s="164"/>
      <c r="M339" s="167"/>
    </row>
    <row r="340" spans="1:13" hidden="1">
      <c r="A340" s="164">
        <v>286</v>
      </c>
      <c r="B340" s="164" t="s">
        <v>1045</v>
      </c>
      <c r="C340" s="165" t="s">
        <v>338</v>
      </c>
      <c r="D340" s="166">
        <v>44795</v>
      </c>
      <c r="E340" s="164" t="s">
        <v>1046</v>
      </c>
      <c r="F340" s="164" t="s">
        <v>665</v>
      </c>
      <c r="G340" s="165">
        <v>306285116</v>
      </c>
      <c r="H340" s="164" t="s">
        <v>1597</v>
      </c>
      <c r="I340" s="167"/>
      <c r="J340" s="164"/>
      <c r="K340" s="167"/>
      <c r="L340" s="164"/>
      <c r="M340" s="167"/>
    </row>
    <row r="341" spans="1:13" hidden="1">
      <c r="A341" s="164">
        <v>287</v>
      </c>
      <c r="B341" s="164" t="s">
        <v>1047</v>
      </c>
      <c r="C341" s="165" t="s">
        <v>338</v>
      </c>
      <c r="D341" s="166">
        <v>44795</v>
      </c>
      <c r="E341" s="164" t="s">
        <v>792</v>
      </c>
      <c r="F341" s="164" t="s">
        <v>665</v>
      </c>
      <c r="G341" s="165">
        <v>306285116</v>
      </c>
      <c r="H341" s="164" t="s">
        <v>896</v>
      </c>
      <c r="I341" s="167"/>
      <c r="J341" s="164"/>
      <c r="K341" s="167"/>
      <c r="L341" s="164"/>
      <c r="M341" s="167"/>
    </row>
    <row r="342" spans="1:13" hidden="1">
      <c r="A342" s="164">
        <v>288</v>
      </c>
      <c r="B342" s="164" t="s">
        <v>1048</v>
      </c>
      <c r="C342" s="165" t="s">
        <v>338</v>
      </c>
      <c r="D342" s="166">
        <v>44795</v>
      </c>
      <c r="E342" s="164" t="s">
        <v>1049</v>
      </c>
      <c r="F342" s="164" t="s">
        <v>665</v>
      </c>
      <c r="G342" s="165">
        <v>306285116</v>
      </c>
      <c r="H342" s="164" t="s">
        <v>1598</v>
      </c>
      <c r="I342" s="167"/>
      <c r="J342" s="164"/>
      <c r="K342" s="167"/>
      <c r="L342" s="164"/>
      <c r="M342" s="167"/>
    </row>
    <row r="343" spans="1:13" hidden="1">
      <c r="A343" s="164">
        <v>289</v>
      </c>
      <c r="B343" s="164" t="s">
        <v>1050</v>
      </c>
      <c r="C343" s="165" t="s">
        <v>338</v>
      </c>
      <c r="D343" s="166">
        <v>44795</v>
      </c>
      <c r="E343" s="164" t="s">
        <v>1051</v>
      </c>
      <c r="F343" s="164" t="s">
        <v>1052</v>
      </c>
      <c r="G343" s="165">
        <v>207111967</v>
      </c>
      <c r="H343" s="164" t="s">
        <v>1051</v>
      </c>
      <c r="I343" s="167"/>
      <c r="J343" s="164"/>
      <c r="K343" s="167"/>
      <c r="L343" s="164"/>
      <c r="M343" s="167"/>
    </row>
    <row r="344" spans="1:13" ht="22.5" hidden="1">
      <c r="A344" s="164">
        <v>290</v>
      </c>
      <c r="B344" s="164" t="s">
        <v>1053</v>
      </c>
      <c r="C344" s="165" t="s">
        <v>338</v>
      </c>
      <c r="D344" s="166">
        <v>44801</v>
      </c>
      <c r="E344" s="164" t="s">
        <v>1054</v>
      </c>
      <c r="F344" s="164" t="s">
        <v>1055</v>
      </c>
      <c r="G344" s="165">
        <v>542145599</v>
      </c>
      <c r="H344" s="164" t="s">
        <v>1599</v>
      </c>
      <c r="I344" s="167"/>
      <c r="J344" s="164"/>
      <c r="K344" s="167"/>
      <c r="L344" s="164"/>
      <c r="M344" s="167"/>
    </row>
    <row r="345" spans="1:13" hidden="1">
      <c r="A345" s="164">
        <v>291</v>
      </c>
      <c r="B345" s="164" t="s">
        <v>1056</v>
      </c>
      <c r="C345" s="165" t="s">
        <v>338</v>
      </c>
      <c r="D345" s="166">
        <v>44801</v>
      </c>
      <c r="E345" s="164" t="s">
        <v>920</v>
      </c>
      <c r="F345" s="164" t="s">
        <v>1057</v>
      </c>
      <c r="G345" s="165">
        <v>308278763</v>
      </c>
      <c r="H345" s="164" t="s">
        <v>1600</v>
      </c>
      <c r="I345" s="167"/>
      <c r="J345" s="164"/>
      <c r="K345" s="167"/>
      <c r="L345" s="164"/>
      <c r="M345" s="167"/>
    </row>
    <row r="346" spans="1:13" ht="22.5" hidden="1">
      <c r="A346" s="164">
        <v>292</v>
      </c>
      <c r="B346" s="164" t="s">
        <v>1058</v>
      </c>
      <c r="C346" s="165" t="s">
        <v>338</v>
      </c>
      <c r="D346" s="166">
        <v>44802</v>
      </c>
      <c r="E346" s="164" t="s">
        <v>1059</v>
      </c>
      <c r="F346" s="164" t="s">
        <v>1001</v>
      </c>
      <c r="G346" s="165">
        <v>303694685</v>
      </c>
      <c r="H346" s="164" t="s">
        <v>810</v>
      </c>
      <c r="I346" s="167"/>
      <c r="J346" s="164"/>
      <c r="K346" s="167"/>
      <c r="L346" s="164"/>
      <c r="M346" s="167"/>
    </row>
    <row r="347" spans="1:13" hidden="1">
      <c r="A347" s="164">
        <v>293</v>
      </c>
      <c r="B347" s="164" t="s">
        <v>1060</v>
      </c>
      <c r="C347" s="165" t="s">
        <v>338</v>
      </c>
      <c r="D347" s="166">
        <v>44802</v>
      </c>
      <c r="E347" s="164" t="s">
        <v>912</v>
      </c>
      <c r="F347" s="164" t="s">
        <v>1028</v>
      </c>
      <c r="G347" s="165">
        <v>308721853</v>
      </c>
      <c r="H347" s="164" t="s">
        <v>1042</v>
      </c>
      <c r="I347" s="167"/>
      <c r="J347" s="164"/>
      <c r="K347" s="167"/>
      <c r="L347" s="164"/>
      <c r="M347" s="167"/>
    </row>
    <row r="348" spans="1:13" hidden="1">
      <c r="A348" s="164">
        <v>294</v>
      </c>
      <c r="B348" s="164" t="s">
        <v>1061</v>
      </c>
      <c r="C348" s="165" t="s">
        <v>338</v>
      </c>
      <c r="D348" s="166">
        <v>44802</v>
      </c>
      <c r="E348" s="164" t="s">
        <v>1062</v>
      </c>
      <c r="F348" s="164" t="s">
        <v>1028</v>
      </c>
      <c r="G348" s="165">
        <v>308721853</v>
      </c>
      <c r="H348" s="164" t="s">
        <v>1601</v>
      </c>
      <c r="I348" s="167"/>
      <c r="J348" s="164"/>
      <c r="K348" s="167"/>
      <c r="L348" s="164"/>
      <c r="M348" s="167"/>
    </row>
    <row r="349" spans="1:13" hidden="1">
      <c r="A349" s="164">
        <v>295</v>
      </c>
      <c r="B349" s="164" t="s">
        <v>1063</v>
      </c>
      <c r="C349" s="165" t="s">
        <v>338</v>
      </c>
      <c r="D349" s="166">
        <v>44802</v>
      </c>
      <c r="E349" s="164" t="s">
        <v>912</v>
      </c>
      <c r="F349" s="164" t="s">
        <v>1028</v>
      </c>
      <c r="G349" s="165">
        <v>308721853</v>
      </c>
      <c r="H349" s="164" t="s">
        <v>1042</v>
      </c>
      <c r="I349" s="167"/>
      <c r="J349" s="164"/>
      <c r="K349" s="167"/>
      <c r="L349" s="164"/>
      <c r="M349" s="167"/>
    </row>
    <row r="350" spans="1:13" hidden="1">
      <c r="A350" s="164">
        <v>296</v>
      </c>
      <c r="B350" s="164" t="s">
        <v>1064</v>
      </c>
      <c r="C350" s="165" t="s">
        <v>338</v>
      </c>
      <c r="D350" s="166">
        <v>44802</v>
      </c>
      <c r="E350" s="164" t="s">
        <v>1065</v>
      </c>
      <c r="F350" s="164" t="s">
        <v>1028</v>
      </c>
      <c r="G350" s="165">
        <v>308721853</v>
      </c>
      <c r="H350" s="164" t="s">
        <v>912</v>
      </c>
      <c r="I350" s="167"/>
      <c r="J350" s="164"/>
      <c r="K350" s="167"/>
      <c r="L350" s="164"/>
      <c r="M350" s="167"/>
    </row>
    <row r="351" spans="1:13" hidden="1">
      <c r="A351" s="164">
        <v>297</v>
      </c>
      <c r="B351" s="164" t="s">
        <v>1066</v>
      </c>
      <c r="C351" s="165" t="s">
        <v>338</v>
      </c>
      <c r="D351" s="166">
        <v>44802</v>
      </c>
      <c r="E351" s="164" t="s">
        <v>1067</v>
      </c>
      <c r="F351" s="164" t="s">
        <v>1028</v>
      </c>
      <c r="G351" s="165">
        <v>308721853</v>
      </c>
      <c r="H351" s="164" t="s">
        <v>790</v>
      </c>
      <c r="I351" s="167"/>
      <c r="J351" s="164"/>
      <c r="K351" s="167"/>
      <c r="L351" s="164"/>
      <c r="M351" s="167"/>
    </row>
    <row r="352" spans="1:13" hidden="1">
      <c r="A352" s="164">
        <v>298</v>
      </c>
      <c r="B352" s="164" t="s">
        <v>1068</v>
      </c>
      <c r="C352" s="165" t="s">
        <v>338</v>
      </c>
      <c r="D352" s="166">
        <v>44802</v>
      </c>
      <c r="E352" s="164" t="s">
        <v>1069</v>
      </c>
      <c r="F352" s="164" t="s">
        <v>1028</v>
      </c>
      <c r="G352" s="165">
        <v>308721853</v>
      </c>
      <c r="H352" s="164" t="s">
        <v>1602</v>
      </c>
      <c r="I352" s="167"/>
      <c r="J352" s="164"/>
      <c r="K352" s="167"/>
      <c r="L352" s="164"/>
      <c r="M352" s="167"/>
    </row>
    <row r="353" spans="1:13" hidden="1">
      <c r="A353" s="164">
        <v>299</v>
      </c>
      <c r="B353" s="164" t="s">
        <v>1070</v>
      </c>
      <c r="C353" s="165" t="s">
        <v>338</v>
      </c>
      <c r="D353" s="166">
        <v>44802</v>
      </c>
      <c r="E353" s="164" t="s">
        <v>1071</v>
      </c>
      <c r="F353" s="164" t="s">
        <v>1028</v>
      </c>
      <c r="G353" s="165">
        <v>308721853</v>
      </c>
      <c r="H353" s="164" t="s">
        <v>1489</v>
      </c>
      <c r="I353" s="167"/>
      <c r="J353" s="164"/>
      <c r="K353" s="167"/>
      <c r="L353" s="164"/>
      <c r="M353" s="167"/>
    </row>
    <row r="354" spans="1:13" hidden="1">
      <c r="A354" s="164">
        <v>300</v>
      </c>
      <c r="B354" s="164" t="s">
        <v>1072</v>
      </c>
      <c r="C354" s="165" t="s">
        <v>338</v>
      </c>
      <c r="D354" s="166">
        <v>44802</v>
      </c>
      <c r="E354" s="164" t="s">
        <v>1071</v>
      </c>
      <c r="F354" s="164" t="s">
        <v>1028</v>
      </c>
      <c r="G354" s="165">
        <v>308721853</v>
      </c>
      <c r="H354" s="164" t="s">
        <v>1489</v>
      </c>
      <c r="I354" s="167"/>
      <c r="J354" s="164"/>
      <c r="K354" s="167"/>
      <c r="L354" s="164"/>
      <c r="M354" s="167"/>
    </row>
    <row r="355" spans="1:13" hidden="1">
      <c r="A355" s="164">
        <v>301</v>
      </c>
      <c r="B355" s="164" t="s">
        <v>1073</v>
      </c>
      <c r="C355" s="165" t="s">
        <v>338</v>
      </c>
      <c r="D355" s="166">
        <v>44802</v>
      </c>
      <c r="E355" s="164" t="s">
        <v>1071</v>
      </c>
      <c r="F355" s="164" t="s">
        <v>1028</v>
      </c>
      <c r="G355" s="165">
        <v>308721853</v>
      </c>
      <c r="H355" s="164" t="s">
        <v>1489</v>
      </c>
      <c r="I355" s="167"/>
      <c r="J355" s="164"/>
      <c r="K355" s="167"/>
      <c r="L355" s="164"/>
      <c r="M355" s="167"/>
    </row>
    <row r="356" spans="1:13" hidden="1">
      <c r="A356" s="164">
        <v>302</v>
      </c>
      <c r="B356" s="164" t="s">
        <v>1074</v>
      </c>
      <c r="C356" s="165" t="s">
        <v>338</v>
      </c>
      <c r="D356" s="166">
        <v>44802</v>
      </c>
      <c r="E356" s="164" t="s">
        <v>1071</v>
      </c>
      <c r="F356" s="164" t="s">
        <v>1028</v>
      </c>
      <c r="G356" s="165">
        <v>308721853</v>
      </c>
      <c r="H356" s="164" t="s">
        <v>1489</v>
      </c>
      <c r="I356" s="167"/>
      <c r="J356" s="164"/>
      <c r="K356" s="167"/>
      <c r="L356" s="164"/>
      <c r="M356" s="167"/>
    </row>
    <row r="357" spans="1:13" hidden="1">
      <c r="A357" s="164">
        <v>303</v>
      </c>
      <c r="B357" s="164" t="s">
        <v>1075</v>
      </c>
      <c r="C357" s="165" t="s">
        <v>338</v>
      </c>
      <c r="D357" s="166">
        <v>44802</v>
      </c>
      <c r="E357" s="164" t="s">
        <v>1071</v>
      </c>
      <c r="F357" s="164" t="s">
        <v>1028</v>
      </c>
      <c r="G357" s="165">
        <v>308721853</v>
      </c>
      <c r="H357" s="164" t="s">
        <v>1489</v>
      </c>
      <c r="I357" s="167"/>
      <c r="J357" s="164"/>
      <c r="K357" s="167"/>
      <c r="L357" s="164"/>
      <c r="M357" s="167"/>
    </row>
    <row r="358" spans="1:13" hidden="1">
      <c r="A358" s="164">
        <v>304</v>
      </c>
      <c r="B358" s="164" t="s">
        <v>1076</v>
      </c>
      <c r="C358" s="165" t="s">
        <v>338</v>
      </c>
      <c r="D358" s="166">
        <v>44802</v>
      </c>
      <c r="E358" s="164" t="s">
        <v>1071</v>
      </c>
      <c r="F358" s="164" t="s">
        <v>1028</v>
      </c>
      <c r="G358" s="165">
        <v>308721853</v>
      </c>
      <c r="H358" s="164" t="s">
        <v>1489</v>
      </c>
      <c r="I358" s="167"/>
      <c r="J358" s="164"/>
      <c r="K358" s="167"/>
      <c r="L358" s="164"/>
      <c r="M358" s="167"/>
    </row>
    <row r="359" spans="1:13" hidden="1">
      <c r="A359" s="164">
        <v>305</v>
      </c>
      <c r="B359" s="164" t="s">
        <v>1077</v>
      </c>
      <c r="C359" s="165" t="s">
        <v>338</v>
      </c>
      <c r="D359" s="166">
        <v>44802</v>
      </c>
      <c r="E359" s="164" t="s">
        <v>1078</v>
      </c>
      <c r="F359" s="164" t="s">
        <v>1028</v>
      </c>
      <c r="G359" s="165">
        <v>308721853</v>
      </c>
      <c r="H359" s="164" t="s">
        <v>847</v>
      </c>
      <c r="I359" s="167"/>
      <c r="J359" s="164"/>
      <c r="K359" s="167"/>
      <c r="L359" s="164"/>
      <c r="M359" s="167"/>
    </row>
    <row r="360" spans="1:13" hidden="1">
      <c r="A360" s="164">
        <v>306</v>
      </c>
      <c r="B360" s="164" t="s">
        <v>1079</v>
      </c>
      <c r="C360" s="165" t="s">
        <v>338</v>
      </c>
      <c r="D360" s="166">
        <v>44802</v>
      </c>
      <c r="E360" s="164" t="s">
        <v>1080</v>
      </c>
      <c r="F360" s="164" t="s">
        <v>1028</v>
      </c>
      <c r="G360" s="165">
        <v>308721853</v>
      </c>
      <c r="H360" s="164" t="s">
        <v>867</v>
      </c>
      <c r="I360" s="167"/>
      <c r="J360" s="164"/>
      <c r="K360" s="167"/>
      <c r="L360" s="164"/>
      <c r="M360" s="167"/>
    </row>
    <row r="361" spans="1:13" hidden="1">
      <c r="A361" s="164">
        <v>307</v>
      </c>
      <c r="B361" s="164" t="s">
        <v>1081</v>
      </c>
      <c r="C361" s="165" t="s">
        <v>338</v>
      </c>
      <c r="D361" s="166">
        <v>44802</v>
      </c>
      <c r="E361" s="164" t="s">
        <v>1082</v>
      </c>
      <c r="F361" s="164" t="s">
        <v>1028</v>
      </c>
      <c r="G361" s="165">
        <v>308721853</v>
      </c>
      <c r="H361" s="164" t="s">
        <v>923</v>
      </c>
      <c r="I361" s="167"/>
      <c r="J361" s="164"/>
      <c r="K361" s="167"/>
      <c r="L361" s="164"/>
      <c r="M361" s="167"/>
    </row>
    <row r="362" spans="1:13" hidden="1">
      <c r="A362" s="164">
        <v>308</v>
      </c>
      <c r="B362" s="164" t="s">
        <v>1083</v>
      </c>
      <c r="C362" s="165" t="s">
        <v>338</v>
      </c>
      <c r="D362" s="166">
        <v>44802</v>
      </c>
      <c r="E362" s="164" t="s">
        <v>1084</v>
      </c>
      <c r="F362" s="164" t="s">
        <v>1028</v>
      </c>
      <c r="G362" s="165">
        <v>308721853</v>
      </c>
      <c r="H362" s="164" t="s">
        <v>1603</v>
      </c>
      <c r="I362" s="167"/>
      <c r="J362" s="164"/>
      <c r="K362" s="167"/>
      <c r="L362" s="164"/>
      <c r="M362" s="167"/>
    </row>
    <row r="363" spans="1:13" hidden="1">
      <c r="A363" s="164">
        <v>309</v>
      </c>
      <c r="B363" s="164" t="s">
        <v>1085</v>
      </c>
      <c r="C363" s="165" t="s">
        <v>338</v>
      </c>
      <c r="D363" s="166">
        <v>44802</v>
      </c>
      <c r="E363" s="164" t="s">
        <v>1086</v>
      </c>
      <c r="F363" s="164" t="s">
        <v>1028</v>
      </c>
      <c r="G363" s="165">
        <v>308721853</v>
      </c>
      <c r="H363" s="164" t="s">
        <v>1604</v>
      </c>
      <c r="I363" s="167"/>
      <c r="J363" s="164"/>
      <c r="K363" s="167"/>
      <c r="L363" s="164"/>
      <c r="M363" s="167"/>
    </row>
    <row r="364" spans="1:13" hidden="1">
      <c r="A364" s="164">
        <v>310</v>
      </c>
      <c r="B364" s="164" t="s">
        <v>1087</v>
      </c>
      <c r="C364" s="165" t="s">
        <v>338</v>
      </c>
      <c r="D364" s="166">
        <v>44802</v>
      </c>
      <c r="E364" s="164" t="s">
        <v>1088</v>
      </c>
      <c r="F364" s="164" t="s">
        <v>1028</v>
      </c>
      <c r="G364" s="165">
        <v>308721853</v>
      </c>
      <c r="H364" s="164" t="s">
        <v>1605</v>
      </c>
      <c r="I364" s="167"/>
      <c r="J364" s="164"/>
      <c r="K364" s="167"/>
      <c r="L364" s="164"/>
      <c r="M364" s="167"/>
    </row>
    <row r="365" spans="1:13" hidden="1">
      <c r="A365" s="164">
        <v>311</v>
      </c>
      <c r="B365" s="164" t="s">
        <v>1089</v>
      </c>
      <c r="C365" s="165" t="s">
        <v>338</v>
      </c>
      <c r="D365" s="166">
        <v>44802</v>
      </c>
      <c r="E365" s="164" t="s">
        <v>1090</v>
      </c>
      <c r="F365" s="164" t="s">
        <v>1028</v>
      </c>
      <c r="G365" s="165">
        <v>308721853</v>
      </c>
      <c r="H365" s="164" t="s">
        <v>819</v>
      </c>
      <c r="I365" s="167"/>
      <c r="J365" s="164"/>
      <c r="K365" s="167"/>
      <c r="L365" s="164"/>
      <c r="M365" s="167"/>
    </row>
    <row r="366" spans="1:13" hidden="1">
      <c r="A366" s="164">
        <v>312</v>
      </c>
      <c r="B366" s="164" t="s">
        <v>1091</v>
      </c>
      <c r="C366" s="165" t="s">
        <v>338</v>
      </c>
      <c r="D366" s="166">
        <v>44802</v>
      </c>
      <c r="E366" s="164" t="s">
        <v>1092</v>
      </c>
      <c r="F366" s="164" t="s">
        <v>1028</v>
      </c>
      <c r="G366" s="165">
        <v>308721853</v>
      </c>
      <c r="H366" s="164" t="s">
        <v>888</v>
      </c>
      <c r="I366" s="167"/>
      <c r="J366" s="164"/>
      <c r="K366" s="167"/>
      <c r="L366" s="164"/>
      <c r="M366" s="167"/>
    </row>
    <row r="367" spans="1:13" hidden="1">
      <c r="A367" s="164">
        <v>313</v>
      </c>
      <c r="B367" s="164" t="s">
        <v>1093</v>
      </c>
      <c r="C367" s="165" t="s">
        <v>338</v>
      </c>
      <c r="D367" s="166">
        <v>44802</v>
      </c>
      <c r="E367" s="164" t="s">
        <v>1090</v>
      </c>
      <c r="F367" s="164" t="s">
        <v>1028</v>
      </c>
      <c r="G367" s="165">
        <v>308721853</v>
      </c>
      <c r="H367" s="164" t="s">
        <v>819</v>
      </c>
      <c r="I367" s="167"/>
      <c r="J367" s="164"/>
      <c r="K367" s="167"/>
      <c r="L367" s="164"/>
      <c r="M367" s="167"/>
    </row>
    <row r="368" spans="1:13" hidden="1">
      <c r="A368" s="164">
        <v>314</v>
      </c>
      <c r="B368" s="164" t="s">
        <v>1094</v>
      </c>
      <c r="C368" s="165" t="s">
        <v>338</v>
      </c>
      <c r="D368" s="166">
        <v>44802</v>
      </c>
      <c r="E368" s="164" t="s">
        <v>1090</v>
      </c>
      <c r="F368" s="164" t="s">
        <v>1028</v>
      </c>
      <c r="G368" s="165">
        <v>308721853</v>
      </c>
      <c r="H368" s="164" t="s">
        <v>819</v>
      </c>
      <c r="I368" s="167"/>
      <c r="J368" s="164"/>
      <c r="K368" s="167"/>
      <c r="L368" s="164"/>
      <c r="M368" s="167"/>
    </row>
    <row r="369" spans="1:13" hidden="1">
      <c r="A369" s="164">
        <v>315</v>
      </c>
      <c r="B369" s="164" t="s">
        <v>1095</v>
      </c>
      <c r="C369" s="165" t="s">
        <v>338</v>
      </c>
      <c r="D369" s="166">
        <v>44802</v>
      </c>
      <c r="E369" s="164" t="s">
        <v>1096</v>
      </c>
      <c r="F369" s="164" t="s">
        <v>1028</v>
      </c>
      <c r="G369" s="165">
        <v>308721853</v>
      </c>
      <c r="H369" s="164" t="s">
        <v>982</v>
      </c>
      <c r="I369" s="167"/>
      <c r="J369" s="164"/>
      <c r="K369" s="167"/>
      <c r="L369" s="164"/>
      <c r="M369" s="167"/>
    </row>
    <row r="370" spans="1:13" hidden="1">
      <c r="A370" s="164">
        <v>316</v>
      </c>
      <c r="B370" s="164" t="s">
        <v>1097</v>
      </c>
      <c r="C370" s="165" t="s">
        <v>338</v>
      </c>
      <c r="D370" s="166">
        <v>44802</v>
      </c>
      <c r="E370" s="164" t="s">
        <v>1098</v>
      </c>
      <c r="F370" s="164" t="s">
        <v>1028</v>
      </c>
      <c r="G370" s="165">
        <v>308721853</v>
      </c>
      <c r="H370" s="164" t="s">
        <v>1606</v>
      </c>
      <c r="I370" s="167"/>
      <c r="J370" s="164"/>
      <c r="K370" s="167"/>
      <c r="L370" s="164"/>
      <c r="M370" s="167"/>
    </row>
    <row r="371" spans="1:13" hidden="1">
      <c r="A371" s="164">
        <v>317</v>
      </c>
      <c r="B371" s="164" t="s">
        <v>1099</v>
      </c>
      <c r="C371" s="165" t="s">
        <v>338</v>
      </c>
      <c r="D371" s="166">
        <v>44802</v>
      </c>
      <c r="E371" s="164" t="s">
        <v>1100</v>
      </c>
      <c r="F371" s="164" t="s">
        <v>1028</v>
      </c>
      <c r="G371" s="165">
        <v>308721853</v>
      </c>
      <c r="H371" s="164" t="s">
        <v>815</v>
      </c>
      <c r="I371" s="167"/>
      <c r="J371" s="164"/>
      <c r="K371" s="167"/>
      <c r="L371" s="164"/>
      <c r="M371" s="167"/>
    </row>
    <row r="372" spans="1:13" hidden="1">
      <c r="A372" s="164">
        <v>318</v>
      </c>
      <c r="B372" s="164" t="s">
        <v>1101</v>
      </c>
      <c r="C372" s="165" t="s">
        <v>338</v>
      </c>
      <c r="D372" s="166">
        <v>44803</v>
      </c>
      <c r="E372" s="164" t="s">
        <v>911</v>
      </c>
      <c r="F372" s="164" t="s">
        <v>452</v>
      </c>
      <c r="G372" s="165">
        <v>308366495</v>
      </c>
      <c r="H372" s="164" t="s">
        <v>1607</v>
      </c>
      <c r="I372" s="167"/>
      <c r="J372" s="164"/>
      <c r="K372" s="167"/>
      <c r="L372" s="164"/>
      <c r="M372" s="167"/>
    </row>
    <row r="373" spans="1:13" hidden="1">
      <c r="A373" s="164">
        <v>319</v>
      </c>
      <c r="B373" s="164" t="s">
        <v>1102</v>
      </c>
      <c r="C373" s="165" t="s">
        <v>338</v>
      </c>
      <c r="D373" s="166">
        <v>44805</v>
      </c>
      <c r="E373" s="164" t="s">
        <v>821</v>
      </c>
      <c r="F373" s="164" t="s">
        <v>1103</v>
      </c>
      <c r="G373" s="165">
        <v>307158984</v>
      </c>
      <c r="H373" s="164" t="s">
        <v>1608</v>
      </c>
      <c r="I373" s="167"/>
      <c r="J373" s="164"/>
      <c r="K373" s="167"/>
      <c r="L373" s="164"/>
      <c r="M373" s="167"/>
    </row>
    <row r="374" spans="1:13" hidden="1">
      <c r="A374" s="164">
        <v>320</v>
      </c>
      <c r="B374" s="164" t="s">
        <v>1104</v>
      </c>
      <c r="C374" s="165" t="s">
        <v>338</v>
      </c>
      <c r="D374" s="166">
        <v>44809</v>
      </c>
      <c r="E374" s="164" t="s">
        <v>1105</v>
      </c>
      <c r="F374" s="164" t="s">
        <v>452</v>
      </c>
      <c r="G374" s="165">
        <v>308366495</v>
      </c>
      <c r="H374" s="164" t="s">
        <v>1609</v>
      </c>
      <c r="I374" s="167"/>
      <c r="J374" s="164"/>
      <c r="K374" s="167"/>
      <c r="L374" s="164"/>
      <c r="M374" s="167"/>
    </row>
    <row r="375" spans="1:13" hidden="1">
      <c r="A375" s="164">
        <v>321</v>
      </c>
      <c r="B375" s="164" t="s">
        <v>1106</v>
      </c>
      <c r="C375" s="165" t="s">
        <v>338</v>
      </c>
      <c r="D375" s="166">
        <v>44809</v>
      </c>
      <c r="E375" s="164" t="s">
        <v>814</v>
      </c>
      <c r="F375" s="164" t="s">
        <v>452</v>
      </c>
      <c r="G375" s="165">
        <v>308366495</v>
      </c>
      <c r="H375" s="164" t="s">
        <v>918</v>
      </c>
      <c r="I375" s="167"/>
      <c r="J375" s="164"/>
      <c r="K375" s="167"/>
      <c r="L375" s="164"/>
      <c r="M375" s="167"/>
    </row>
    <row r="376" spans="1:13" ht="22.5" hidden="1">
      <c r="A376" s="164">
        <v>322</v>
      </c>
      <c r="B376" s="164" t="s">
        <v>1107</v>
      </c>
      <c r="C376" s="165" t="s">
        <v>338</v>
      </c>
      <c r="D376" s="166">
        <v>44811</v>
      </c>
      <c r="E376" s="164" t="s">
        <v>821</v>
      </c>
      <c r="F376" s="164" t="s">
        <v>1001</v>
      </c>
      <c r="G376" s="165">
        <v>303694685</v>
      </c>
      <c r="H376" s="164" t="s">
        <v>927</v>
      </c>
      <c r="I376" s="167"/>
      <c r="J376" s="164"/>
      <c r="K376" s="167"/>
      <c r="L376" s="164"/>
      <c r="M376" s="167"/>
    </row>
    <row r="377" spans="1:13" hidden="1">
      <c r="A377" s="164">
        <v>323</v>
      </c>
      <c r="B377" s="164" t="s">
        <v>1108</v>
      </c>
      <c r="C377" s="165" t="s">
        <v>338</v>
      </c>
      <c r="D377" s="166">
        <v>44811</v>
      </c>
      <c r="E377" s="164" t="s">
        <v>1109</v>
      </c>
      <c r="F377" s="164" t="s">
        <v>1038</v>
      </c>
      <c r="G377" s="165">
        <v>205408218</v>
      </c>
      <c r="H377" s="164" t="s">
        <v>1610</v>
      </c>
      <c r="I377" s="167"/>
      <c r="J377" s="164"/>
      <c r="K377" s="167"/>
      <c r="L377" s="164"/>
      <c r="M377" s="167"/>
    </row>
    <row r="378" spans="1:13" hidden="1">
      <c r="A378" s="164">
        <v>324</v>
      </c>
      <c r="B378" s="164" t="s">
        <v>1110</v>
      </c>
      <c r="C378" s="165" t="s">
        <v>338</v>
      </c>
      <c r="D378" s="166">
        <v>44812</v>
      </c>
      <c r="E378" s="164" t="s">
        <v>1111</v>
      </c>
      <c r="F378" s="164" t="s">
        <v>1052</v>
      </c>
      <c r="G378" s="165">
        <v>207111967</v>
      </c>
      <c r="H378" s="164" t="s">
        <v>1611</v>
      </c>
      <c r="I378" s="167"/>
      <c r="J378" s="164"/>
      <c r="K378" s="167"/>
      <c r="L378" s="164"/>
      <c r="M378" s="167"/>
    </row>
    <row r="379" spans="1:13" hidden="1">
      <c r="A379" s="164">
        <v>325</v>
      </c>
      <c r="B379" s="164" t="s">
        <v>1112</v>
      </c>
      <c r="C379" s="165" t="s">
        <v>338</v>
      </c>
      <c r="D379" s="166">
        <v>44812</v>
      </c>
      <c r="E379" s="164" t="s">
        <v>1113</v>
      </c>
      <c r="F379" s="164" t="s">
        <v>374</v>
      </c>
      <c r="G379" s="165">
        <v>302945032</v>
      </c>
      <c r="H379" s="164" t="s">
        <v>1612</v>
      </c>
      <c r="I379" s="167"/>
      <c r="J379" s="164"/>
      <c r="K379" s="167"/>
      <c r="L379" s="164"/>
      <c r="M379" s="167"/>
    </row>
    <row r="380" spans="1:13" ht="22.5" hidden="1">
      <c r="A380" s="164">
        <v>326</v>
      </c>
      <c r="B380" s="164" t="s">
        <v>1114</v>
      </c>
      <c r="C380" s="165" t="s">
        <v>338</v>
      </c>
      <c r="D380" s="166">
        <v>44814</v>
      </c>
      <c r="E380" s="164" t="s">
        <v>982</v>
      </c>
      <c r="F380" s="164" t="s">
        <v>1001</v>
      </c>
      <c r="G380" s="165">
        <v>303694685</v>
      </c>
      <c r="H380" s="164" t="s">
        <v>913</v>
      </c>
      <c r="I380" s="167"/>
      <c r="J380" s="164"/>
      <c r="K380" s="167"/>
      <c r="L380" s="164"/>
      <c r="M380" s="167"/>
    </row>
    <row r="381" spans="1:13" ht="22.5" hidden="1">
      <c r="A381" s="164">
        <v>327</v>
      </c>
      <c r="B381" s="164" t="s">
        <v>1115</v>
      </c>
      <c r="C381" s="165" t="s">
        <v>338</v>
      </c>
      <c r="D381" s="166">
        <v>44815</v>
      </c>
      <c r="E381" s="164" t="s">
        <v>1113</v>
      </c>
      <c r="F381" s="164" t="s">
        <v>1116</v>
      </c>
      <c r="G381" s="165">
        <v>571196774</v>
      </c>
      <c r="H381" s="164" t="s">
        <v>1613</v>
      </c>
      <c r="I381" s="167"/>
      <c r="J381" s="164"/>
      <c r="K381" s="167"/>
      <c r="L381" s="164"/>
      <c r="M381" s="167"/>
    </row>
    <row r="382" spans="1:13" hidden="1">
      <c r="A382" s="164">
        <v>328</v>
      </c>
      <c r="B382" s="164" t="s">
        <v>1117</v>
      </c>
      <c r="C382" s="165" t="s">
        <v>338</v>
      </c>
      <c r="D382" s="166">
        <v>44818</v>
      </c>
      <c r="E382" s="164" t="s">
        <v>1118</v>
      </c>
      <c r="F382" s="164" t="s">
        <v>1028</v>
      </c>
      <c r="G382" s="165">
        <v>308721853</v>
      </c>
      <c r="H382" s="164" t="s">
        <v>923</v>
      </c>
      <c r="I382" s="167"/>
      <c r="J382" s="164"/>
      <c r="K382" s="167"/>
      <c r="L382" s="164"/>
      <c r="M382" s="167"/>
    </row>
    <row r="383" spans="1:13" hidden="1">
      <c r="A383" s="164">
        <v>329</v>
      </c>
      <c r="B383" s="164" t="s">
        <v>1119</v>
      </c>
      <c r="C383" s="165" t="s">
        <v>338</v>
      </c>
      <c r="D383" s="166">
        <v>44818</v>
      </c>
      <c r="E383" s="164" t="s">
        <v>1120</v>
      </c>
      <c r="F383" s="164" t="s">
        <v>1028</v>
      </c>
      <c r="G383" s="165">
        <v>308721853</v>
      </c>
      <c r="H383" s="164" t="s">
        <v>1614</v>
      </c>
      <c r="I383" s="167"/>
      <c r="J383" s="164"/>
      <c r="K383" s="167"/>
      <c r="L383" s="164"/>
      <c r="M383" s="167"/>
    </row>
    <row r="384" spans="1:13" hidden="1">
      <c r="A384" s="164">
        <v>330</v>
      </c>
      <c r="B384" s="164" t="s">
        <v>1121</v>
      </c>
      <c r="C384" s="165" t="s">
        <v>338</v>
      </c>
      <c r="D384" s="166">
        <v>44818</v>
      </c>
      <c r="E384" s="164" t="s">
        <v>1122</v>
      </c>
      <c r="F384" s="164" t="s">
        <v>1028</v>
      </c>
      <c r="G384" s="165">
        <v>308721853</v>
      </c>
      <c r="H384" s="164" t="s">
        <v>795</v>
      </c>
      <c r="I384" s="167"/>
      <c r="J384" s="164"/>
      <c r="K384" s="167"/>
      <c r="L384" s="164"/>
      <c r="M384" s="167"/>
    </row>
    <row r="385" spans="1:13" hidden="1">
      <c r="A385" s="164">
        <v>331</v>
      </c>
      <c r="B385" s="164" t="s">
        <v>1123</v>
      </c>
      <c r="C385" s="165" t="s">
        <v>338</v>
      </c>
      <c r="D385" s="166">
        <v>44818</v>
      </c>
      <c r="E385" s="164" t="s">
        <v>1124</v>
      </c>
      <c r="F385" s="164" t="s">
        <v>1028</v>
      </c>
      <c r="G385" s="165">
        <v>308721853</v>
      </c>
      <c r="H385" s="164" t="s">
        <v>1614</v>
      </c>
      <c r="I385" s="167"/>
      <c r="J385" s="164"/>
      <c r="K385" s="167"/>
      <c r="L385" s="164"/>
      <c r="M385" s="167"/>
    </row>
    <row r="386" spans="1:13" hidden="1">
      <c r="A386" s="164">
        <v>332</v>
      </c>
      <c r="B386" s="164" t="s">
        <v>1125</v>
      </c>
      <c r="C386" s="165" t="s">
        <v>338</v>
      </c>
      <c r="D386" s="166">
        <v>44818</v>
      </c>
      <c r="E386" s="164" t="s">
        <v>1126</v>
      </c>
      <c r="F386" s="164" t="s">
        <v>1028</v>
      </c>
      <c r="G386" s="165">
        <v>308721853</v>
      </c>
      <c r="H386" s="164" t="s">
        <v>1614</v>
      </c>
      <c r="I386" s="167"/>
      <c r="J386" s="164"/>
      <c r="K386" s="167"/>
      <c r="L386" s="164"/>
      <c r="M386" s="167"/>
    </row>
    <row r="387" spans="1:13" hidden="1">
      <c r="A387" s="164">
        <v>333</v>
      </c>
      <c r="B387" s="164" t="s">
        <v>1127</v>
      </c>
      <c r="C387" s="165" t="s">
        <v>338</v>
      </c>
      <c r="D387" s="166">
        <v>44818</v>
      </c>
      <c r="E387" s="164" t="s">
        <v>1128</v>
      </c>
      <c r="F387" s="164" t="s">
        <v>1028</v>
      </c>
      <c r="G387" s="165">
        <v>308721853</v>
      </c>
      <c r="H387" s="164" t="s">
        <v>925</v>
      </c>
      <c r="I387" s="167"/>
      <c r="J387" s="164"/>
      <c r="K387" s="167"/>
      <c r="L387" s="164"/>
      <c r="M387" s="167"/>
    </row>
    <row r="388" spans="1:13" hidden="1">
      <c r="A388" s="164">
        <v>334</v>
      </c>
      <c r="B388" s="164" t="s">
        <v>1129</v>
      </c>
      <c r="C388" s="165" t="s">
        <v>338</v>
      </c>
      <c r="D388" s="166">
        <v>44818</v>
      </c>
      <c r="E388" s="164" t="s">
        <v>1130</v>
      </c>
      <c r="F388" s="164" t="s">
        <v>1028</v>
      </c>
      <c r="G388" s="165">
        <v>308721853</v>
      </c>
      <c r="H388" s="164" t="s">
        <v>1615</v>
      </c>
      <c r="I388" s="167"/>
      <c r="J388" s="164"/>
      <c r="K388" s="167"/>
      <c r="L388" s="164"/>
      <c r="M388" s="167"/>
    </row>
    <row r="389" spans="1:13" hidden="1">
      <c r="A389" s="164">
        <v>335</v>
      </c>
      <c r="B389" s="164" t="s">
        <v>1131</v>
      </c>
      <c r="C389" s="165" t="s">
        <v>338</v>
      </c>
      <c r="D389" s="166">
        <v>44818</v>
      </c>
      <c r="E389" s="164" t="s">
        <v>1132</v>
      </c>
      <c r="F389" s="164" t="s">
        <v>1028</v>
      </c>
      <c r="G389" s="165">
        <v>308721853</v>
      </c>
      <c r="H389" s="164" t="s">
        <v>1616</v>
      </c>
      <c r="I389" s="167"/>
      <c r="J389" s="164"/>
      <c r="K389" s="167"/>
      <c r="L389" s="164"/>
      <c r="M389" s="167"/>
    </row>
    <row r="390" spans="1:13" hidden="1">
      <c r="A390" s="164">
        <v>336</v>
      </c>
      <c r="B390" s="164" t="s">
        <v>1133</v>
      </c>
      <c r="C390" s="165" t="s">
        <v>338</v>
      </c>
      <c r="D390" s="166">
        <v>44818</v>
      </c>
      <c r="E390" s="164" t="s">
        <v>1132</v>
      </c>
      <c r="F390" s="164" t="s">
        <v>1028</v>
      </c>
      <c r="G390" s="165">
        <v>308721853</v>
      </c>
      <c r="H390" s="164" t="s">
        <v>1616</v>
      </c>
      <c r="I390" s="167"/>
      <c r="J390" s="164"/>
      <c r="K390" s="167"/>
      <c r="L390" s="164"/>
      <c r="M390" s="167"/>
    </row>
    <row r="391" spans="1:13" hidden="1">
      <c r="A391" s="164">
        <v>337</v>
      </c>
      <c r="B391" s="164" t="s">
        <v>1134</v>
      </c>
      <c r="C391" s="165" t="s">
        <v>338</v>
      </c>
      <c r="D391" s="166">
        <v>44818</v>
      </c>
      <c r="E391" s="164" t="s">
        <v>1132</v>
      </c>
      <c r="F391" s="164" t="s">
        <v>1028</v>
      </c>
      <c r="G391" s="165">
        <v>308721853</v>
      </c>
      <c r="H391" s="164" t="s">
        <v>1616</v>
      </c>
      <c r="I391" s="167"/>
      <c r="J391" s="164"/>
      <c r="K391" s="167"/>
      <c r="L391" s="164"/>
      <c r="M391" s="167"/>
    </row>
    <row r="392" spans="1:13" hidden="1">
      <c r="A392" s="164">
        <v>338</v>
      </c>
      <c r="B392" s="164" t="s">
        <v>1135</v>
      </c>
      <c r="C392" s="165" t="s">
        <v>338</v>
      </c>
      <c r="D392" s="166">
        <v>44818</v>
      </c>
      <c r="E392" s="164" t="s">
        <v>1132</v>
      </c>
      <c r="F392" s="164" t="s">
        <v>1028</v>
      </c>
      <c r="G392" s="165">
        <v>308721853</v>
      </c>
      <c r="H392" s="164" t="s">
        <v>1616</v>
      </c>
      <c r="I392" s="167"/>
      <c r="J392" s="164"/>
      <c r="K392" s="167"/>
      <c r="L392" s="164"/>
      <c r="M392" s="167"/>
    </row>
    <row r="393" spans="1:13" hidden="1">
      <c r="A393" s="164">
        <v>339</v>
      </c>
      <c r="B393" s="164" t="s">
        <v>1136</v>
      </c>
      <c r="C393" s="165" t="s">
        <v>338</v>
      </c>
      <c r="D393" s="166">
        <v>44818</v>
      </c>
      <c r="E393" s="164" t="s">
        <v>1137</v>
      </c>
      <c r="F393" s="164" t="s">
        <v>1028</v>
      </c>
      <c r="G393" s="165">
        <v>308721853</v>
      </c>
      <c r="H393" s="164" t="s">
        <v>1440</v>
      </c>
      <c r="I393" s="167"/>
      <c r="J393" s="164"/>
      <c r="K393" s="167"/>
      <c r="L393" s="164"/>
      <c r="M393" s="167"/>
    </row>
    <row r="394" spans="1:13" hidden="1">
      <c r="A394" s="164">
        <v>340</v>
      </c>
      <c r="B394" s="164" t="s">
        <v>1138</v>
      </c>
      <c r="C394" s="165" t="s">
        <v>338</v>
      </c>
      <c r="D394" s="166">
        <v>44818</v>
      </c>
      <c r="E394" s="164" t="s">
        <v>1139</v>
      </c>
      <c r="F394" s="164" t="s">
        <v>1028</v>
      </c>
      <c r="G394" s="165">
        <v>308721853</v>
      </c>
      <c r="H394" s="164" t="s">
        <v>803</v>
      </c>
      <c r="I394" s="167"/>
      <c r="J394" s="164"/>
      <c r="K394" s="167"/>
      <c r="L394" s="164"/>
      <c r="M394" s="167"/>
    </row>
    <row r="395" spans="1:13" hidden="1">
      <c r="A395" s="164">
        <v>341</v>
      </c>
      <c r="B395" s="164" t="s">
        <v>1140</v>
      </c>
      <c r="C395" s="165" t="s">
        <v>338</v>
      </c>
      <c r="D395" s="166">
        <v>44818</v>
      </c>
      <c r="E395" s="164" t="s">
        <v>1141</v>
      </c>
      <c r="F395" s="164" t="s">
        <v>1028</v>
      </c>
      <c r="G395" s="165">
        <v>308721853</v>
      </c>
      <c r="H395" s="164" t="s">
        <v>849</v>
      </c>
      <c r="I395" s="167"/>
      <c r="J395" s="164"/>
      <c r="K395" s="167"/>
      <c r="L395" s="164"/>
      <c r="M395" s="167"/>
    </row>
    <row r="396" spans="1:13" hidden="1">
      <c r="A396" s="164">
        <v>342</v>
      </c>
      <c r="B396" s="164" t="s">
        <v>1142</v>
      </c>
      <c r="C396" s="165" t="s">
        <v>338</v>
      </c>
      <c r="D396" s="166">
        <v>44818</v>
      </c>
      <c r="E396" s="164" t="s">
        <v>1141</v>
      </c>
      <c r="F396" s="164" t="s">
        <v>1028</v>
      </c>
      <c r="G396" s="165">
        <v>308721853</v>
      </c>
      <c r="H396" s="164" t="s">
        <v>849</v>
      </c>
      <c r="I396" s="167"/>
      <c r="J396" s="164"/>
      <c r="K396" s="167"/>
      <c r="L396" s="164"/>
      <c r="M396" s="167"/>
    </row>
    <row r="397" spans="1:13" hidden="1">
      <c r="A397" s="164">
        <v>343</v>
      </c>
      <c r="B397" s="164" t="s">
        <v>1143</v>
      </c>
      <c r="C397" s="165" t="s">
        <v>338</v>
      </c>
      <c r="D397" s="166">
        <v>44818</v>
      </c>
      <c r="E397" s="164" t="s">
        <v>1141</v>
      </c>
      <c r="F397" s="164" t="s">
        <v>1028</v>
      </c>
      <c r="G397" s="165">
        <v>308721853</v>
      </c>
      <c r="H397" s="164" t="s">
        <v>849</v>
      </c>
      <c r="I397" s="167"/>
      <c r="J397" s="164"/>
      <c r="K397" s="167"/>
      <c r="L397" s="164"/>
      <c r="M397" s="167"/>
    </row>
    <row r="398" spans="1:13" hidden="1">
      <c r="A398" s="164">
        <v>344</v>
      </c>
      <c r="B398" s="164" t="s">
        <v>1144</v>
      </c>
      <c r="C398" s="165" t="s">
        <v>338</v>
      </c>
      <c r="D398" s="166">
        <v>44818</v>
      </c>
      <c r="E398" s="164" t="s">
        <v>1141</v>
      </c>
      <c r="F398" s="164" t="s">
        <v>1028</v>
      </c>
      <c r="G398" s="165">
        <v>308721853</v>
      </c>
      <c r="H398" s="164" t="s">
        <v>849</v>
      </c>
      <c r="I398" s="167"/>
      <c r="J398" s="164"/>
      <c r="K398" s="167"/>
      <c r="L398" s="164"/>
      <c r="M398" s="167"/>
    </row>
    <row r="399" spans="1:13" hidden="1">
      <c r="A399" s="164">
        <v>345</v>
      </c>
      <c r="B399" s="164" t="s">
        <v>1145</v>
      </c>
      <c r="C399" s="165" t="s">
        <v>338</v>
      </c>
      <c r="D399" s="166">
        <v>44818</v>
      </c>
      <c r="E399" s="164" t="s">
        <v>1141</v>
      </c>
      <c r="F399" s="164" t="s">
        <v>1028</v>
      </c>
      <c r="G399" s="165">
        <v>308721853</v>
      </c>
      <c r="H399" s="164" t="s">
        <v>849</v>
      </c>
      <c r="I399" s="167"/>
      <c r="J399" s="164"/>
      <c r="K399" s="167"/>
      <c r="L399" s="164"/>
      <c r="M399" s="167"/>
    </row>
    <row r="400" spans="1:13" hidden="1">
      <c r="A400" s="164">
        <v>346</v>
      </c>
      <c r="B400" s="164" t="s">
        <v>1146</v>
      </c>
      <c r="C400" s="165" t="s">
        <v>338</v>
      </c>
      <c r="D400" s="166">
        <v>44818</v>
      </c>
      <c r="E400" s="164" t="s">
        <v>1141</v>
      </c>
      <c r="F400" s="164" t="s">
        <v>1028</v>
      </c>
      <c r="G400" s="165">
        <v>308721853</v>
      </c>
      <c r="H400" s="164" t="s">
        <v>849</v>
      </c>
      <c r="I400" s="167"/>
      <c r="J400" s="164"/>
      <c r="K400" s="167"/>
      <c r="L400" s="164"/>
      <c r="M400" s="167"/>
    </row>
    <row r="401" spans="1:13" hidden="1">
      <c r="A401" s="164">
        <v>347</v>
      </c>
      <c r="B401" s="164" t="s">
        <v>1147</v>
      </c>
      <c r="C401" s="165" t="s">
        <v>338</v>
      </c>
      <c r="D401" s="166">
        <v>44818</v>
      </c>
      <c r="E401" s="164" t="s">
        <v>1148</v>
      </c>
      <c r="F401" s="164" t="s">
        <v>1028</v>
      </c>
      <c r="G401" s="165">
        <v>308721853</v>
      </c>
      <c r="H401" s="164" t="s">
        <v>849</v>
      </c>
      <c r="I401" s="167"/>
      <c r="J401" s="164"/>
      <c r="K401" s="167"/>
      <c r="L401" s="164"/>
      <c r="M401" s="167"/>
    </row>
    <row r="402" spans="1:13" hidden="1">
      <c r="A402" s="164">
        <v>348</v>
      </c>
      <c r="B402" s="164" t="s">
        <v>1149</v>
      </c>
      <c r="C402" s="165" t="s">
        <v>338</v>
      </c>
      <c r="D402" s="166">
        <v>44820</v>
      </c>
      <c r="E402" s="164" t="s">
        <v>1150</v>
      </c>
      <c r="F402" s="164" t="s">
        <v>1028</v>
      </c>
      <c r="G402" s="165">
        <v>308721853</v>
      </c>
      <c r="H402" s="164" t="s">
        <v>1054</v>
      </c>
      <c r="I402" s="167"/>
      <c r="J402" s="164"/>
      <c r="K402" s="167"/>
      <c r="L402" s="164"/>
      <c r="M402" s="167"/>
    </row>
    <row r="403" spans="1:13" hidden="1">
      <c r="A403" s="164">
        <v>349</v>
      </c>
      <c r="B403" s="164" t="s">
        <v>1151</v>
      </c>
      <c r="C403" s="165" t="s">
        <v>338</v>
      </c>
      <c r="D403" s="166">
        <v>44820</v>
      </c>
      <c r="E403" s="164" t="s">
        <v>1152</v>
      </c>
      <c r="F403" s="164" t="s">
        <v>1028</v>
      </c>
      <c r="G403" s="165">
        <v>308721853</v>
      </c>
      <c r="H403" s="164" t="s">
        <v>982</v>
      </c>
      <c r="I403" s="167"/>
      <c r="J403" s="164"/>
      <c r="K403" s="167"/>
      <c r="L403" s="164"/>
      <c r="M403" s="167"/>
    </row>
    <row r="404" spans="1:13" hidden="1">
      <c r="A404" s="164">
        <v>350</v>
      </c>
      <c r="B404" s="164" t="s">
        <v>1153</v>
      </c>
      <c r="C404" s="165" t="s">
        <v>338</v>
      </c>
      <c r="D404" s="166">
        <v>44820</v>
      </c>
      <c r="E404" s="164" t="s">
        <v>1154</v>
      </c>
      <c r="F404" s="164" t="s">
        <v>1028</v>
      </c>
      <c r="G404" s="165">
        <v>308721853</v>
      </c>
      <c r="H404" s="164" t="s">
        <v>1463</v>
      </c>
      <c r="I404" s="167"/>
      <c r="J404" s="164"/>
      <c r="K404" s="167"/>
      <c r="L404" s="164"/>
      <c r="M404" s="167"/>
    </row>
    <row r="405" spans="1:13" hidden="1">
      <c r="A405" s="164">
        <v>351</v>
      </c>
      <c r="B405" s="164" t="s">
        <v>1155</v>
      </c>
      <c r="C405" s="165" t="s">
        <v>338</v>
      </c>
      <c r="D405" s="166">
        <v>44820</v>
      </c>
      <c r="E405" s="164" t="s">
        <v>1156</v>
      </c>
      <c r="F405" s="164" t="s">
        <v>1028</v>
      </c>
      <c r="G405" s="165">
        <v>308721853</v>
      </c>
      <c r="H405" s="164" t="s">
        <v>897</v>
      </c>
      <c r="I405" s="167"/>
      <c r="J405" s="164"/>
      <c r="K405" s="167"/>
      <c r="L405" s="164"/>
      <c r="M405" s="167"/>
    </row>
    <row r="406" spans="1:13" hidden="1">
      <c r="A406" s="164">
        <v>352</v>
      </c>
      <c r="B406" s="164" t="s">
        <v>1157</v>
      </c>
      <c r="C406" s="165" t="s">
        <v>338</v>
      </c>
      <c r="D406" s="166">
        <v>44820</v>
      </c>
      <c r="E406" s="164" t="s">
        <v>1158</v>
      </c>
      <c r="F406" s="164" t="s">
        <v>1028</v>
      </c>
      <c r="G406" s="165">
        <v>308721853</v>
      </c>
      <c r="H406" s="164" t="s">
        <v>848</v>
      </c>
      <c r="I406" s="167"/>
      <c r="J406" s="164"/>
      <c r="K406" s="167"/>
      <c r="L406" s="164"/>
      <c r="M406" s="167"/>
    </row>
    <row r="407" spans="1:13" hidden="1">
      <c r="A407" s="164">
        <v>353</v>
      </c>
      <c r="B407" s="164" t="s">
        <v>1159</v>
      </c>
      <c r="C407" s="165" t="s">
        <v>338</v>
      </c>
      <c r="D407" s="166">
        <v>44820</v>
      </c>
      <c r="E407" s="164" t="s">
        <v>1160</v>
      </c>
      <c r="F407" s="164" t="s">
        <v>1028</v>
      </c>
      <c r="G407" s="165">
        <v>308721853</v>
      </c>
      <c r="H407" s="164" t="s">
        <v>914</v>
      </c>
      <c r="I407" s="167"/>
      <c r="J407" s="164"/>
      <c r="K407" s="167"/>
      <c r="L407" s="164"/>
      <c r="M407" s="167"/>
    </row>
    <row r="408" spans="1:13" hidden="1">
      <c r="A408" s="164">
        <v>354</v>
      </c>
      <c r="B408" s="164" t="s">
        <v>1161</v>
      </c>
      <c r="C408" s="165" t="s">
        <v>338</v>
      </c>
      <c r="D408" s="166">
        <v>44820</v>
      </c>
      <c r="E408" s="164" t="s">
        <v>1162</v>
      </c>
      <c r="F408" s="164" t="s">
        <v>1028</v>
      </c>
      <c r="G408" s="165">
        <v>308721853</v>
      </c>
      <c r="H408" s="164" t="s">
        <v>880</v>
      </c>
      <c r="I408" s="167"/>
      <c r="J408" s="164"/>
      <c r="K408" s="167"/>
      <c r="L408" s="164"/>
      <c r="M408" s="167"/>
    </row>
    <row r="409" spans="1:13" hidden="1">
      <c r="A409" s="164">
        <v>355</v>
      </c>
      <c r="B409" s="164" t="s">
        <v>1163</v>
      </c>
      <c r="C409" s="165" t="s">
        <v>338</v>
      </c>
      <c r="D409" s="166">
        <v>44820</v>
      </c>
      <c r="E409" s="164" t="s">
        <v>1164</v>
      </c>
      <c r="F409" s="164" t="s">
        <v>1028</v>
      </c>
      <c r="G409" s="165">
        <v>308721853</v>
      </c>
      <c r="H409" s="164" t="s">
        <v>879</v>
      </c>
      <c r="I409" s="167"/>
      <c r="J409" s="164"/>
      <c r="K409" s="167"/>
      <c r="L409" s="164"/>
      <c r="M409" s="167"/>
    </row>
    <row r="410" spans="1:13" hidden="1">
      <c r="A410" s="164">
        <v>356</v>
      </c>
      <c r="B410" s="164" t="s">
        <v>1165</v>
      </c>
      <c r="C410" s="165" t="s">
        <v>338</v>
      </c>
      <c r="D410" s="166">
        <v>44820</v>
      </c>
      <c r="E410" s="164" t="s">
        <v>1166</v>
      </c>
      <c r="F410" s="164" t="s">
        <v>1028</v>
      </c>
      <c r="G410" s="165">
        <v>308721853</v>
      </c>
      <c r="H410" s="164" t="s">
        <v>795</v>
      </c>
      <c r="I410" s="167"/>
      <c r="J410" s="164"/>
      <c r="K410" s="167"/>
      <c r="L410" s="164"/>
      <c r="M410" s="167"/>
    </row>
    <row r="411" spans="1:13" hidden="1">
      <c r="A411" s="164">
        <v>357</v>
      </c>
      <c r="B411" s="164" t="s">
        <v>1167</v>
      </c>
      <c r="C411" s="165" t="s">
        <v>338</v>
      </c>
      <c r="D411" s="166">
        <v>44820</v>
      </c>
      <c r="E411" s="164" t="s">
        <v>1168</v>
      </c>
      <c r="F411" s="164" t="s">
        <v>1028</v>
      </c>
      <c r="G411" s="165">
        <v>308721853</v>
      </c>
      <c r="H411" s="164" t="s">
        <v>898</v>
      </c>
      <c r="I411" s="167"/>
      <c r="J411" s="164"/>
      <c r="K411" s="167"/>
      <c r="L411" s="164"/>
      <c r="M411" s="167"/>
    </row>
    <row r="412" spans="1:13" hidden="1">
      <c r="A412" s="164">
        <v>358</v>
      </c>
      <c r="B412" s="164" t="s">
        <v>1169</v>
      </c>
      <c r="C412" s="165" t="s">
        <v>338</v>
      </c>
      <c r="D412" s="166">
        <v>44820</v>
      </c>
      <c r="E412" s="164" t="s">
        <v>1170</v>
      </c>
      <c r="F412" s="164" t="s">
        <v>1028</v>
      </c>
      <c r="G412" s="165">
        <v>308721853</v>
      </c>
      <c r="H412" s="164" t="s">
        <v>882</v>
      </c>
      <c r="I412" s="167"/>
      <c r="J412" s="164"/>
      <c r="K412" s="167"/>
      <c r="L412" s="164"/>
      <c r="M412" s="167"/>
    </row>
    <row r="413" spans="1:13" hidden="1">
      <c r="A413" s="164">
        <v>359</v>
      </c>
      <c r="B413" s="164" t="s">
        <v>1171</v>
      </c>
      <c r="C413" s="165" t="s">
        <v>338</v>
      </c>
      <c r="D413" s="166">
        <v>44820</v>
      </c>
      <c r="E413" s="164" t="s">
        <v>1148</v>
      </c>
      <c r="F413" s="164" t="s">
        <v>1028</v>
      </c>
      <c r="G413" s="165">
        <v>308721853</v>
      </c>
      <c r="H413" s="164" t="s">
        <v>849</v>
      </c>
      <c r="I413" s="167"/>
      <c r="J413" s="164"/>
      <c r="K413" s="167"/>
      <c r="L413" s="164"/>
      <c r="M413" s="167"/>
    </row>
    <row r="414" spans="1:13" hidden="1">
      <c r="A414" s="164">
        <v>360</v>
      </c>
      <c r="B414" s="164" t="s">
        <v>1172</v>
      </c>
      <c r="C414" s="165" t="s">
        <v>338</v>
      </c>
      <c r="D414" s="166">
        <v>44820</v>
      </c>
      <c r="E414" s="164" t="s">
        <v>1141</v>
      </c>
      <c r="F414" s="164" t="s">
        <v>1028</v>
      </c>
      <c r="G414" s="165">
        <v>308721853</v>
      </c>
      <c r="H414" s="164" t="s">
        <v>849</v>
      </c>
      <c r="I414" s="167"/>
      <c r="J414" s="164"/>
      <c r="K414" s="167"/>
      <c r="L414" s="164"/>
      <c r="M414" s="167"/>
    </row>
    <row r="415" spans="1:13" hidden="1">
      <c r="A415" s="164">
        <v>361</v>
      </c>
      <c r="B415" s="164" t="s">
        <v>1173</v>
      </c>
      <c r="C415" s="165" t="s">
        <v>338</v>
      </c>
      <c r="D415" s="166">
        <v>44820</v>
      </c>
      <c r="E415" s="164" t="s">
        <v>1141</v>
      </c>
      <c r="F415" s="164" t="s">
        <v>1028</v>
      </c>
      <c r="G415" s="165">
        <v>308721853</v>
      </c>
      <c r="H415" s="164" t="s">
        <v>849</v>
      </c>
      <c r="I415" s="167"/>
      <c r="J415" s="164"/>
      <c r="K415" s="167"/>
      <c r="L415" s="164"/>
      <c r="M415" s="167"/>
    </row>
    <row r="416" spans="1:13" hidden="1">
      <c r="A416" s="164">
        <v>362</v>
      </c>
      <c r="B416" s="164" t="s">
        <v>1174</v>
      </c>
      <c r="C416" s="165" t="s">
        <v>338</v>
      </c>
      <c r="D416" s="166">
        <v>44820</v>
      </c>
      <c r="E416" s="164" t="s">
        <v>1065</v>
      </c>
      <c r="F416" s="164" t="s">
        <v>1028</v>
      </c>
      <c r="G416" s="165">
        <v>308721853</v>
      </c>
      <c r="H416" s="164" t="s">
        <v>912</v>
      </c>
      <c r="I416" s="167"/>
      <c r="J416" s="164"/>
      <c r="K416" s="167"/>
      <c r="L416" s="164"/>
      <c r="M416" s="167"/>
    </row>
    <row r="417" spans="1:13" hidden="1">
      <c r="A417" s="164">
        <v>363</v>
      </c>
      <c r="B417" s="164" t="s">
        <v>1175</v>
      </c>
      <c r="C417" s="165" t="s">
        <v>338</v>
      </c>
      <c r="D417" s="166">
        <v>44820</v>
      </c>
      <c r="E417" s="164" t="s">
        <v>1065</v>
      </c>
      <c r="F417" s="164" t="s">
        <v>1028</v>
      </c>
      <c r="G417" s="165">
        <v>308721853</v>
      </c>
      <c r="H417" s="164" t="s">
        <v>912</v>
      </c>
      <c r="I417" s="167"/>
      <c r="J417" s="164"/>
      <c r="K417" s="167"/>
      <c r="L417" s="164"/>
      <c r="M417" s="167"/>
    </row>
    <row r="418" spans="1:13" hidden="1">
      <c r="A418" s="164">
        <v>364</v>
      </c>
      <c r="B418" s="164" t="s">
        <v>1176</v>
      </c>
      <c r="C418" s="165" t="s">
        <v>338</v>
      </c>
      <c r="D418" s="166">
        <v>44820</v>
      </c>
      <c r="E418" s="164" t="s">
        <v>1065</v>
      </c>
      <c r="F418" s="164" t="s">
        <v>1028</v>
      </c>
      <c r="G418" s="165">
        <v>308721853</v>
      </c>
      <c r="H418" s="164" t="s">
        <v>912</v>
      </c>
      <c r="I418" s="167"/>
      <c r="J418" s="164"/>
      <c r="K418" s="167"/>
      <c r="L418" s="164"/>
      <c r="M418" s="167"/>
    </row>
    <row r="419" spans="1:13" hidden="1">
      <c r="A419" s="164">
        <v>365</v>
      </c>
      <c r="B419" s="164" t="s">
        <v>1177</v>
      </c>
      <c r="C419" s="165" t="s">
        <v>338</v>
      </c>
      <c r="D419" s="166">
        <v>44820</v>
      </c>
      <c r="E419" s="164" t="s">
        <v>1178</v>
      </c>
      <c r="F419" s="164" t="s">
        <v>1028</v>
      </c>
      <c r="G419" s="165">
        <v>308721853</v>
      </c>
      <c r="H419" s="164" t="s">
        <v>1617</v>
      </c>
      <c r="I419" s="167"/>
      <c r="J419" s="164"/>
      <c r="K419" s="167"/>
      <c r="L419" s="164"/>
      <c r="M419" s="167"/>
    </row>
    <row r="420" spans="1:13" hidden="1">
      <c r="A420" s="164">
        <v>366</v>
      </c>
      <c r="B420" s="164" t="s">
        <v>1179</v>
      </c>
      <c r="C420" s="165" t="s">
        <v>338</v>
      </c>
      <c r="D420" s="166">
        <v>44820</v>
      </c>
      <c r="E420" s="164" t="s">
        <v>1180</v>
      </c>
      <c r="F420" s="164" t="s">
        <v>1028</v>
      </c>
      <c r="G420" s="165">
        <v>308721853</v>
      </c>
      <c r="H420" s="164" t="s">
        <v>1042</v>
      </c>
      <c r="I420" s="167"/>
      <c r="J420" s="164"/>
      <c r="K420" s="167"/>
      <c r="L420" s="164"/>
      <c r="M420" s="167"/>
    </row>
    <row r="421" spans="1:13" hidden="1">
      <c r="A421" s="164">
        <v>367</v>
      </c>
      <c r="B421" s="164" t="s">
        <v>1181</v>
      </c>
      <c r="C421" s="165" t="s">
        <v>338</v>
      </c>
      <c r="D421" s="166">
        <v>44820</v>
      </c>
      <c r="E421" s="164" t="s">
        <v>1182</v>
      </c>
      <c r="F421" s="164" t="s">
        <v>1028</v>
      </c>
      <c r="G421" s="165">
        <v>308721853</v>
      </c>
      <c r="H421" s="164" t="s">
        <v>1618</v>
      </c>
      <c r="I421" s="167"/>
      <c r="J421" s="164"/>
      <c r="K421" s="167"/>
      <c r="L421" s="164"/>
      <c r="M421" s="167"/>
    </row>
    <row r="422" spans="1:13" hidden="1">
      <c r="A422" s="164">
        <v>368</v>
      </c>
      <c r="B422" s="164" t="s">
        <v>1183</v>
      </c>
      <c r="C422" s="165" t="s">
        <v>338</v>
      </c>
      <c r="D422" s="166">
        <v>44826</v>
      </c>
      <c r="E422" s="164" t="s">
        <v>1184</v>
      </c>
      <c r="F422" s="164" t="s">
        <v>411</v>
      </c>
      <c r="G422" s="165">
        <v>303919141</v>
      </c>
      <c r="H422" s="164" t="s">
        <v>1619</v>
      </c>
      <c r="I422" s="167"/>
      <c r="J422" s="164"/>
      <c r="K422" s="167"/>
      <c r="L422" s="164"/>
      <c r="M422" s="167"/>
    </row>
    <row r="423" spans="1:13" hidden="1">
      <c r="A423" s="164">
        <v>369</v>
      </c>
      <c r="B423" s="164" t="s">
        <v>1185</v>
      </c>
      <c r="C423" s="165" t="s">
        <v>338</v>
      </c>
      <c r="D423" s="166">
        <v>44826</v>
      </c>
      <c r="E423" s="164" t="s">
        <v>1186</v>
      </c>
      <c r="F423" s="164" t="s">
        <v>411</v>
      </c>
      <c r="G423" s="165">
        <v>303919141</v>
      </c>
      <c r="H423" s="164" t="s">
        <v>1620</v>
      </c>
      <c r="I423" s="167"/>
      <c r="J423" s="164"/>
      <c r="K423" s="167"/>
      <c r="L423" s="164"/>
      <c r="M423" s="167"/>
    </row>
    <row r="424" spans="1:13" hidden="1">
      <c r="A424" s="164">
        <v>370</v>
      </c>
      <c r="B424" s="164" t="s">
        <v>1187</v>
      </c>
      <c r="C424" s="165" t="s">
        <v>338</v>
      </c>
      <c r="D424" s="166">
        <v>44826</v>
      </c>
      <c r="E424" s="164" t="s">
        <v>900</v>
      </c>
      <c r="F424" s="164" t="s">
        <v>411</v>
      </c>
      <c r="G424" s="165">
        <v>303919141</v>
      </c>
      <c r="H424" s="164" t="s">
        <v>1621</v>
      </c>
      <c r="I424" s="167"/>
      <c r="J424" s="164"/>
      <c r="K424" s="167"/>
      <c r="L424" s="164"/>
      <c r="M424" s="167"/>
    </row>
    <row r="425" spans="1:13" hidden="1">
      <c r="A425" s="164">
        <v>371</v>
      </c>
      <c r="B425" s="164" t="s">
        <v>1188</v>
      </c>
      <c r="C425" s="165" t="s">
        <v>338</v>
      </c>
      <c r="D425" s="166">
        <v>44826</v>
      </c>
      <c r="E425" s="164" t="s">
        <v>1189</v>
      </c>
      <c r="F425" s="164" t="s">
        <v>411</v>
      </c>
      <c r="G425" s="165">
        <v>303919141</v>
      </c>
      <c r="H425" s="164" t="s">
        <v>1622</v>
      </c>
      <c r="I425" s="167"/>
      <c r="J425" s="164"/>
      <c r="K425" s="167"/>
      <c r="L425" s="164"/>
      <c r="M425" s="167"/>
    </row>
    <row r="426" spans="1:13" hidden="1">
      <c r="A426" s="164">
        <v>372</v>
      </c>
      <c r="B426" s="164" t="s">
        <v>1190</v>
      </c>
      <c r="C426" s="165" t="s">
        <v>338</v>
      </c>
      <c r="D426" s="166">
        <v>44826</v>
      </c>
      <c r="E426" s="164" t="s">
        <v>1191</v>
      </c>
      <c r="F426" s="164" t="s">
        <v>411</v>
      </c>
      <c r="G426" s="165">
        <v>303919141</v>
      </c>
      <c r="H426" s="164" t="s">
        <v>1623</v>
      </c>
      <c r="I426" s="167"/>
      <c r="J426" s="164"/>
      <c r="K426" s="167"/>
      <c r="L426" s="164"/>
      <c r="M426" s="167"/>
    </row>
    <row r="427" spans="1:13" hidden="1">
      <c r="A427" s="164">
        <v>373</v>
      </c>
      <c r="B427" s="164" t="s">
        <v>1192</v>
      </c>
      <c r="C427" s="165" t="s">
        <v>338</v>
      </c>
      <c r="D427" s="166">
        <v>44826</v>
      </c>
      <c r="E427" s="164" t="s">
        <v>1193</v>
      </c>
      <c r="F427" s="164" t="s">
        <v>1194</v>
      </c>
      <c r="G427" s="165">
        <v>309778322</v>
      </c>
      <c r="H427" s="164" t="s">
        <v>1624</v>
      </c>
      <c r="I427" s="167"/>
      <c r="J427" s="164"/>
      <c r="K427" s="167"/>
      <c r="L427" s="164"/>
      <c r="M427" s="167"/>
    </row>
    <row r="428" spans="1:13" hidden="1">
      <c r="A428" s="164">
        <v>374</v>
      </c>
      <c r="B428" s="164" t="s">
        <v>1195</v>
      </c>
      <c r="C428" s="165" t="s">
        <v>338</v>
      </c>
      <c r="D428" s="166">
        <v>44826</v>
      </c>
      <c r="E428" s="164" t="s">
        <v>1196</v>
      </c>
      <c r="F428" s="164" t="s">
        <v>1197</v>
      </c>
      <c r="G428" s="165">
        <v>303879984</v>
      </c>
      <c r="H428" s="164" t="s">
        <v>1625</v>
      </c>
      <c r="I428" s="167"/>
      <c r="J428" s="164"/>
      <c r="K428" s="167"/>
      <c r="L428" s="164"/>
      <c r="M428" s="167"/>
    </row>
    <row r="429" spans="1:13" hidden="1">
      <c r="A429" s="164">
        <v>375</v>
      </c>
      <c r="B429" s="164" t="s">
        <v>1198</v>
      </c>
      <c r="C429" s="165" t="s">
        <v>338</v>
      </c>
      <c r="D429" s="166">
        <v>44826</v>
      </c>
      <c r="E429" s="164" t="s">
        <v>1199</v>
      </c>
      <c r="F429" s="164" t="s">
        <v>1200</v>
      </c>
      <c r="G429" s="165">
        <v>309520937</v>
      </c>
      <c r="H429" s="164" t="s">
        <v>832</v>
      </c>
      <c r="I429" s="167"/>
      <c r="J429" s="164"/>
      <c r="K429" s="167"/>
      <c r="L429" s="164"/>
      <c r="M429" s="167"/>
    </row>
    <row r="430" spans="1:13" hidden="1">
      <c r="A430" s="164">
        <v>376</v>
      </c>
      <c r="B430" s="164" t="s">
        <v>1201</v>
      </c>
      <c r="C430" s="165" t="s">
        <v>338</v>
      </c>
      <c r="D430" s="166">
        <v>44826</v>
      </c>
      <c r="E430" s="164" t="s">
        <v>1202</v>
      </c>
      <c r="F430" s="164" t="s">
        <v>1200</v>
      </c>
      <c r="G430" s="165">
        <v>309520937</v>
      </c>
      <c r="H430" s="164" t="s">
        <v>1626</v>
      </c>
      <c r="I430" s="167"/>
      <c r="J430" s="164"/>
      <c r="K430" s="167"/>
      <c r="L430" s="164"/>
      <c r="M430" s="167"/>
    </row>
    <row r="431" spans="1:13" ht="22.5" hidden="1">
      <c r="A431" s="164">
        <v>377</v>
      </c>
      <c r="B431" s="164" t="s">
        <v>1203</v>
      </c>
      <c r="C431" s="165" t="s">
        <v>338</v>
      </c>
      <c r="D431" s="166">
        <v>44829</v>
      </c>
      <c r="E431" s="164" t="s">
        <v>1204</v>
      </c>
      <c r="F431" s="164" t="s">
        <v>1205</v>
      </c>
      <c r="G431" s="165">
        <v>503158554</v>
      </c>
      <c r="H431" s="164" t="s">
        <v>868</v>
      </c>
      <c r="I431" s="167"/>
      <c r="J431" s="164"/>
      <c r="K431" s="167"/>
      <c r="L431" s="164"/>
      <c r="M431" s="167"/>
    </row>
    <row r="432" spans="1:13" ht="22.5" hidden="1">
      <c r="A432" s="164">
        <v>378</v>
      </c>
      <c r="B432" s="164" t="s">
        <v>1206</v>
      </c>
      <c r="C432" s="165" t="s">
        <v>338</v>
      </c>
      <c r="D432" s="166">
        <v>44829</v>
      </c>
      <c r="E432" s="164" t="s">
        <v>1207</v>
      </c>
      <c r="F432" s="164" t="s">
        <v>1208</v>
      </c>
      <c r="G432" s="165">
        <v>303207996</v>
      </c>
      <c r="H432" s="164" t="s">
        <v>959</v>
      </c>
      <c r="I432" s="167"/>
      <c r="J432" s="164"/>
      <c r="K432" s="167"/>
      <c r="L432" s="164"/>
      <c r="M432" s="167"/>
    </row>
    <row r="433" spans="1:13" ht="22.5" hidden="1">
      <c r="A433" s="164">
        <v>379</v>
      </c>
      <c r="B433" s="164" t="s">
        <v>1209</v>
      </c>
      <c r="C433" s="165" t="s">
        <v>338</v>
      </c>
      <c r="D433" s="166">
        <v>44829</v>
      </c>
      <c r="E433" s="164" t="s">
        <v>1210</v>
      </c>
      <c r="F433" s="164" t="s">
        <v>1205</v>
      </c>
      <c r="G433" s="165">
        <v>503158554</v>
      </c>
      <c r="H433" s="164" t="s">
        <v>1492</v>
      </c>
      <c r="I433" s="167"/>
      <c r="J433" s="164"/>
      <c r="K433" s="167"/>
      <c r="L433" s="164"/>
      <c r="M433" s="167"/>
    </row>
    <row r="434" spans="1:13" hidden="1">
      <c r="A434" s="164">
        <v>380</v>
      </c>
      <c r="B434" s="164" t="s">
        <v>1211</v>
      </c>
      <c r="C434" s="165" t="s">
        <v>338</v>
      </c>
      <c r="D434" s="166">
        <v>44833</v>
      </c>
      <c r="E434" s="164" t="s">
        <v>965</v>
      </c>
      <c r="F434" s="164" t="s">
        <v>452</v>
      </c>
      <c r="G434" s="165">
        <v>308366495</v>
      </c>
      <c r="H434" s="164" t="s">
        <v>794</v>
      </c>
      <c r="I434" s="167"/>
      <c r="J434" s="164"/>
      <c r="K434" s="167"/>
      <c r="L434" s="164"/>
      <c r="M434" s="167"/>
    </row>
    <row r="435" spans="1:13" hidden="1">
      <c r="A435" s="164">
        <v>381</v>
      </c>
      <c r="B435" s="164" t="s">
        <v>1212</v>
      </c>
      <c r="C435" s="165" t="s">
        <v>338</v>
      </c>
      <c r="D435" s="166">
        <v>44833</v>
      </c>
      <c r="E435" s="164" t="s">
        <v>884</v>
      </c>
      <c r="F435" s="164" t="s">
        <v>452</v>
      </c>
      <c r="G435" s="165">
        <v>308366495</v>
      </c>
      <c r="H435" s="164" t="s">
        <v>819</v>
      </c>
      <c r="I435" s="167"/>
      <c r="J435" s="164"/>
      <c r="K435" s="167"/>
      <c r="L435" s="164"/>
      <c r="M435" s="167"/>
    </row>
    <row r="436" spans="1:13" hidden="1">
      <c r="A436" s="164">
        <v>382</v>
      </c>
      <c r="B436" s="164" t="s">
        <v>1213</v>
      </c>
      <c r="C436" s="165" t="s">
        <v>338</v>
      </c>
      <c r="D436" s="166">
        <v>44833</v>
      </c>
      <c r="E436" s="164" t="s">
        <v>992</v>
      </c>
      <c r="F436" s="164" t="s">
        <v>452</v>
      </c>
      <c r="G436" s="165">
        <v>308366495</v>
      </c>
      <c r="H436" s="164" t="s">
        <v>855</v>
      </c>
      <c r="I436" s="167"/>
      <c r="J436" s="164"/>
      <c r="K436" s="167"/>
      <c r="L436" s="164"/>
      <c r="M436" s="167"/>
    </row>
    <row r="437" spans="1:13" ht="15">
      <c r="A437" s="141">
        <v>1</v>
      </c>
      <c r="B437" s="250" t="s">
        <v>1719</v>
      </c>
      <c r="C437" s="103" t="s">
        <v>47</v>
      </c>
      <c r="D437" s="103" t="s">
        <v>1720</v>
      </c>
      <c r="E437" s="104">
        <v>667705943.48000002</v>
      </c>
      <c r="F437" s="103" t="s">
        <v>487</v>
      </c>
      <c r="G437" s="103" t="s">
        <v>488</v>
      </c>
      <c r="H437" s="251">
        <v>654351824.62</v>
      </c>
      <c r="I437" s="252" t="s">
        <v>606</v>
      </c>
      <c r="J437" s="96">
        <v>200</v>
      </c>
      <c r="K437" s="96" t="s">
        <v>345</v>
      </c>
      <c r="L437" s="253">
        <v>229376.53</v>
      </c>
      <c r="M437" s="254">
        <v>224789</v>
      </c>
    </row>
    <row r="438" spans="1:13" ht="23.25">
      <c r="A438" s="141"/>
      <c r="B438" s="103"/>
      <c r="C438" s="103"/>
      <c r="D438" s="103"/>
      <c r="E438" s="104"/>
      <c r="F438" s="103"/>
      <c r="G438" s="103"/>
      <c r="H438" s="255"/>
      <c r="I438" s="256" t="s">
        <v>1627</v>
      </c>
      <c r="J438" s="96">
        <v>20</v>
      </c>
      <c r="K438" s="96" t="s">
        <v>345</v>
      </c>
      <c r="L438" s="253">
        <v>549359.18000000005</v>
      </c>
      <c r="M438" s="254">
        <v>538372</v>
      </c>
    </row>
    <row r="439" spans="1:13" ht="34.5">
      <c r="A439" s="141"/>
      <c r="B439" s="103"/>
      <c r="C439" s="103"/>
      <c r="D439" s="103"/>
      <c r="E439" s="104"/>
      <c r="F439" s="103"/>
      <c r="G439" s="103"/>
      <c r="H439" s="255"/>
      <c r="I439" s="256" t="s">
        <v>313</v>
      </c>
      <c r="J439" s="96">
        <v>53</v>
      </c>
      <c r="K439" s="96" t="s">
        <v>345</v>
      </c>
      <c r="L439" s="253">
        <v>1872340.81</v>
      </c>
      <c r="M439" s="254">
        <v>1834893.99</v>
      </c>
    </row>
    <row r="440" spans="1:13" ht="15">
      <c r="A440" s="141"/>
      <c r="B440" s="103"/>
      <c r="C440" s="103"/>
      <c r="D440" s="103"/>
      <c r="E440" s="104"/>
      <c r="F440" s="103"/>
      <c r="G440" s="103"/>
      <c r="H440" s="104"/>
      <c r="I440" s="252" t="s">
        <v>606</v>
      </c>
      <c r="J440" s="96">
        <v>3025</v>
      </c>
      <c r="K440" s="96" t="s">
        <v>345</v>
      </c>
      <c r="L440" s="257">
        <v>100674.49</v>
      </c>
      <c r="M440" s="257">
        <v>98661</v>
      </c>
    </row>
    <row r="441" spans="1:13" ht="15">
      <c r="A441" s="141"/>
      <c r="B441" s="103"/>
      <c r="C441" s="103"/>
      <c r="D441" s="103"/>
      <c r="E441" s="104"/>
      <c r="F441" s="103"/>
      <c r="G441" s="103"/>
      <c r="H441" s="104"/>
      <c r="I441" s="252" t="s">
        <v>606</v>
      </c>
      <c r="J441" s="96">
        <v>10</v>
      </c>
      <c r="K441" s="96" t="s">
        <v>345</v>
      </c>
      <c r="L441" s="257">
        <v>421891.67</v>
      </c>
      <c r="M441" s="257">
        <v>413453.84</v>
      </c>
    </row>
    <row r="442" spans="1:13" ht="15">
      <c r="A442" s="141"/>
      <c r="B442" s="103"/>
      <c r="C442" s="103"/>
      <c r="D442" s="103"/>
      <c r="E442" s="142"/>
      <c r="F442" s="103"/>
      <c r="G442" s="103"/>
      <c r="H442" s="104"/>
      <c r="I442" s="258" t="s">
        <v>606</v>
      </c>
      <c r="J442" s="96">
        <v>1475</v>
      </c>
      <c r="K442" s="96" t="s">
        <v>345</v>
      </c>
      <c r="L442" s="257">
        <v>137525.51999999999</v>
      </c>
      <c r="M442" s="257">
        <v>134775.01</v>
      </c>
    </row>
    <row r="443" spans="1:13" ht="15">
      <c r="A443" s="141">
        <v>2</v>
      </c>
      <c r="B443" s="199" t="s">
        <v>1721</v>
      </c>
      <c r="C443" s="103" t="s">
        <v>47</v>
      </c>
      <c r="D443" s="259">
        <v>44988</v>
      </c>
      <c r="E443" s="104">
        <v>634000</v>
      </c>
      <c r="F443" s="199" t="s">
        <v>1722</v>
      </c>
      <c r="G443" s="199">
        <v>309377441</v>
      </c>
      <c r="H443" s="260">
        <v>595960</v>
      </c>
      <c r="I443" s="200" t="s">
        <v>1723</v>
      </c>
      <c r="J443" s="96">
        <v>1</v>
      </c>
      <c r="K443" s="96" t="s">
        <v>1416</v>
      </c>
      <c r="L443" s="261">
        <v>24000</v>
      </c>
      <c r="M443" s="261">
        <v>22560</v>
      </c>
    </row>
    <row r="444" spans="1:13" ht="15">
      <c r="A444" s="141"/>
      <c r="B444" s="103"/>
      <c r="C444" s="103"/>
      <c r="D444" s="103"/>
      <c r="E444" s="104"/>
      <c r="F444" s="103"/>
      <c r="G444" s="103"/>
      <c r="H444" s="104"/>
      <c r="I444" s="252" t="s">
        <v>1630</v>
      </c>
      <c r="J444" s="96">
        <v>5</v>
      </c>
      <c r="K444" s="96" t="s">
        <v>1724</v>
      </c>
      <c r="L444" s="261">
        <v>122000</v>
      </c>
      <c r="M444" s="261">
        <v>114680</v>
      </c>
    </row>
    <row r="445" spans="1:13">
      <c r="A445" s="168"/>
      <c r="B445" s="168"/>
      <c r="C445" s="168"/>
      <c r="D445" s="168"/>
      <c r="E445" s="168"/>
      <c r="F445" s="168"/>
      <c r="G445" s="168"/>
      <c r="H445" s="169"/>
      <c r="I445" s="168"/>
      <c r="J445" s="168"/>
      <c r="K445" s="168"/>
      <c r="L445" s="168"/>
      <c r="M445" s="168"/>
    </row>
    <row r="446" spans="1:13">
      <c r="A446" s="168"/>
      <c r="B446" s="168"/>
      <c r="C446" s="168"/>
      <c r="D446" s="168"/>
      <c r="E446" s="168"/>
      <c r="F446" s="168"/>
      <c r="G446" s="168"/>
      <c r="H446" s="170">
        <f>+H437+H443</f>
        <v>654947784.62</v>
      </c>
      <c r="I446" s="168"/>
      <c r="J446" s="168"/>
      <c r="K446" s="168"/>
      <c r="L446" s="168"/>
      <c r="M446" s="168"/>
    </row>
  </sheetData>
  <autoFilter ref="A6:M436">
    <filterColumn colId="2">
      <filters>
        <filter val="Аукцион"/>
      </filters>
    </filterColumn>
  </autoFilter>
  <mergeCells count="58"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45:A48"/>
    <mergeCell ref="B45:B48"/>
    <mergeCell ref="C45:C48"/>
    <mergeCell ref="D45:D48"/>
    <mergeCell ref="E45:E48"/>
    <mergeCell ref="F45:F48"/>
    <mergeCell ref="G45:G48"/>
    <mergeCell ref="H45:H48"/>
    <mergeCell ref="I49:M49"/>
    <mergeCell ref="I50:M50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G58:G61"/>
    <mergeCell ref="H58:H61"/>
    <mergeCell ref="A58:A61"/>
    <mergeCell ref="B58:B61"/>
    <mergeCell ref="C58:C61"/>
    <mergeCell ref="D58:D61"/>
    <mergeCell ref="E58:E61"/>
    <mergeCell ref="F58:F61"/>
  </mergeCells>
  <pageMargins left="0.39" right="0.39" top="0.39" bottom="0.39" header="0" footer="0"/>
  <pageSetup paperSize="3" scale="7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6"/>
  <sheetViews>
    <sheetView tabSelected="1" view="pageBreakPreview" zoomScaleNormal="100" zoomScaleSheetLayoutView="100" workbookViewId="0">
      <pane xSplit="3" ySplit="4" topLeftCell="D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I5" sqref="I5:I17"/>
    </sheetView>
  </sheetViews>
  <sheetFormatPr defaultRowHeight="15"/>
  <cols>
    <col min="1" max="1" width="10.5703125" style="52" customWidth="1"/>
    <col min="2" max="2" width="12.7109375" style="52" customWidth="1"/>
    <col min="3" max="3" width="41.28515625" style="55" customWidth="1"/>
    <col min="4" max="4" width="15.140625" style="52" customWidth="1"/>
    <col min="5" max="5" width="13.28515625" style="52" customWidth="1"/>
    <col min="6" max="6" width="40" style="55" customWidth="1"/>
    <col min="7" max="7" width="12" style="53" customWidth="1"/>
    <col min="8" max="8" width="15.5703125" style="53" customWidth="1"/>
    <col min="9" max="9" width="20.140625" style="53" customWidth="1"/>
    <col min="10" max="10" width="9.140625" style="52"/>
    <col min="11" max="11" width="16.28515625" style="52" customWidth="1"/>
    <col min="12" max="12" width="19.42578125" style="52" customWidth="1"/>
    <col min="13" max="16384" width="9.140625" style="52"/>
  </cols>
  <sheetData>
    <row r="1" spans="1:11">
      <c r="I1" s="64" t="s">
        <v>118</v>
      </c>
    </row>
    <row r="2" spans="1:11" s="42" customFormat="1">
      <c r="A2" s="298" t="s">
        <v>106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1" s="42" customFormat="1">
      <c r="A3" s="298" t="s">
        <v>2661</v>
      </c>
      <c r="B3" s="298"/>
      <c r="C3" s="298"/>
      <c r="D3" s="298"/>
      <c r="E3" s="298"/>
      <c r="F3" s="298"/>
      <c r="G3" s="298"/>
      <c r="H3" s="298"/>
      <c r="I3" s="298"/>
      <c r="J3" s="298"/>
    </row>
    <row r="4" spans="1:11">
      <c r="A4" s="58" t="s">
        <v>56</v>
      </c>
      <c r="B4" s="58" t="s">
        <v>80</v>
      </c>
      <c r="C4" s="57" t="s">
        <v>81</v>
      </c>
      <c r="D4" s="58" t="s">
        <v>82</v>
      </c>
      <c r="E4" s="58" t="s">
        <v>83</v>
      </c>
      <c r="F4" s="57" t="s">
        <v>84</v>
      </c>
      <c r="G4" s="59" t="s">
        <v>85</v>
      </c>
      <c r="H4" s="59" t="s">
        <v>86</v>
      </c>
      <c r="I4" s="59" t="s">
        <v>87</v>
      </c>
    </row>
    <row r="5" spans="1:11">
      <c r="A5">
        <v>6086930</v>
      </c>
      <c r="B5" t="s">
        <v>2362</v>
      </c>
      <c r="C5" t="s">
        <v>1221</v>
      </c>
      <c r="D5" t="s">
        <v>1222</v>
      </c>
      <c r="E5">
        <v>76059</v>
      </c>
      <c r="F5" t="s">
        <v>2299</v>
      </c>
      <c r="G5" s="30">
        <v>600</v>
      </c>
      <c r="H5" s="30">
        <v>49840</v>
      </c>
      <c r="I5" s="30">
        <v>29904000</v>
      </c>
      <c r="K5" s="52" t="str">
        <f>LEFT(F5,4)</f>
        <v>Лист</v>
      </c>
    </row>
    <row r="6" spans="1:11">
      <c r="A6">
        <v>6098964</v>
      </c>
      <c r="B6" t="s">
        <v>2364</v>
      </c>
      <c r="C6" t="s">
        <v>2300</v>
      </c>
      <c r="D6" t="s">
        <v>2419</v>
      </c>
      <c r="E6">
        <v>76143</v>
      </c>
      <c r="F6" t="s">
        <v>2420</v>
      </c>
      <c r="G6" s="30">
        <v>1040</v>
      </c>
      <c r="H6" s="30">
        <v>3347153316</v>
      </c>
      <c r="I6" s="30">
        <v>3347153316</v>
      </c>
      <c r="K6" s="52" t="str">
        <f t="shared" ref="K6:K56" si="0">LEFT(F6,4)</f>
        <v>Пшен</v>
      </c>
    </row>
    <row r="7" spans="1:11">
      <c r="A7">
        <v>6149925</v>
      </c>
      <c r="B7" t="s">
        <v>2421</v>
      </c>
      <c r="C7" t="s">
        <v>2300</v>
      </c>
      <c r="D7" t="s">
        <v>2419</v>
      </c>
      <c r="E7">
        <v>76720</v>
      </c>
      <c r="F7" t="s">
        <v>2301</v>
      </c>
      <c r="G7" s="30">
        <v>630</v>
      </c>
      <c r="H7" s="30">
        <v>2034308682</v>
      </c>
      <c r="I7" s="30">
        <v>2034308682</v>
      </c>
      <c r="K7" s="52" t="str">
        <f t="shared" si="0"/>
        <v>Пшен</v>
      </c>
    </row>
    <row r="8" spans="1:11">
      <c r="A8">
        <v>6151665</v>
      </c>
      <c r="B8" t="s">
        <v>2422</v>
      </c>
      <c r="C8" t="s">
        <v>493</v>
      </c>
      <c r="D8" t="s">
        <v>494</v>
      </c>
      <c r="E8">
        <v>67847</v>
      </c>
      <c r="F8" t="s">
        <v>2423</v>
      </c>
      <c r="G8" s="30">
        <v>6000</v>
      </c>
      <c r="H8" s="30">
        <v>1250000</v>
      </c>
      <c r="I8" s="30">
        <v>75000000</v>
      </c>
      <c r="K8" s="52" t="str">
        <f t="shared" si="0"/>
        <v>Дизе</v>
      </c>
    </row>
    <row r="9" spans="1:11">
      <c r="A9">
        <v>6158126</v>
      </c>
      <c r="B9" t="s">
        <v>2366</v>
      </c>
      <c r="C9" t="s">
        <v>2300</v>
      </c>
      <c r="D9" t="s">
        <v>2419</v>
      </c>
      <c r="E9">
        <v>76821</v>
      </c>
      <c r="F9" t="s">
        <v>2301</v>
      </c>
      <c r="G9" s="30">
        <v>490</v>
      </c>
      <c r="H9" s="30">
        <v>1557761940</v>
      </c>
      <c r="I9" s="30">
        <v>1557761940</v>
      </c>
      <c r="K9" s="52" t="str">
        <f t="shared" si="0"/>
        <v>Пшен</v>
      </c>
    </row>
    <row r="10" spans="1:11">
      <c r="A10">
        <v>6187920</v>
      </c>
      <c r="B10" t="s">
        <v>2424</v>
      </c>
      <c r="C10" t="s">
        <v>2300</v>
      </c>
      <c r="D10" t="s">
        <v>2419</v>
      </c>
      <c r="E10">
        <v>77119</v>
      </c>
      <c r="F10" t="s">
        <v>2301</v>
      </c>
      <c r="G10" s="30">
        <v>770</v>
      </c>
      <c r="H10" s="30">
        <v>2272267998</v>
      </c>
      <c r="I10" s="30">
        <v>2272267998</v>
      </c>
      <c r="K10" s="52" t="str">
        <f t="shared" si="0"/>
        <v>Пшен</v>
      </c>
    </row>
    <row r="11" spans="1:11">
      <c r="A11">
        <v>6198813</v>
      </c>
      <c r="B11" t="s">
        <v>2425</v>
      </c>
      <c r="C11" t="s">
        <v>2300</v>
      </c>
      <c r="D11" t="s">
        <v>2419</v>
      </c>
      <c r="E11">
        <v>77245</v>
      </c>
      <c r="F11" t="s">
        <v>2426</v>
      </c>
      <c r="G11" s="30">
        <v>700</v>
      </c>
      <c r="H11" s="30">
        <v>2065341460</v>
      </c>
      <c r="I11" s="30">
        <v>2065341460</v>
      </c>
      <c r="K11" s="52" t="str">
        <f t="shared" si="0"/>
        <v>Пшен</v>
      </c>
    </row>
    <row r="12" spans="1:11">
      <c r="A12">
        <v>6201715</v>
      </c>
      <c r="B12" t="s">
        <v>2368</v>
      </c>
      <c r="C12" t="s">
        <v>715</v>
      </c>
      <c r="D12" t="s">
        <v>716</v>
      </c>
      <c r="E12">
        <v>45989</v>
      </c>
      <c r="F12" t="s">
        <v>773</v>
      </c>
      <c r="G12" s="30">
        <v>40</v>
      </c>
      <c r="H12" s="30">
        <v>15512</v>
      </c>
      <c r="I12" s="30">
        <v>620480</v>
      </c>
      <c r="K12" s="52" t="str">
        <f t="shared" si="0"/>
        <v>Разб</v>
      </c>
    </row>
    <row r="13" spans="1:11">
      <c r="A13">
        <v>6201720</v>
      </c>
      <c r="B13" t="s">
        <v>2368</v>
      </c>
      <c r="C13" t="s">
        <v>715</v>
      </c>
      <c r="D13" t="s">
        <v>716</v>
      </c>
      <c r="E13">
        <v>43279</v>
      </c>
      <c r="F13" t="s">
        <v>779</v>
      </c>
      <c r="G13" s="30">
        <v>50</v>
      </c>
      <c r="H13" s="30">
        <v>30016</v>
      </c>
      <c r="I13" s="30">
        <v>1500800</v>
      </c>
      <c r="K13" s="52" t="str">
        <f t="shared" si="0"/>
        <v>Суха</v>
      </c>
    </row>
    <row r="14" spans="1:11">
      <c r="A14">
        <v>6201742</v>
      </c>
      <c r="B14" t="s">
        <v>2368</v>
      </c>
      <c r="C14" t="s">
        <v>715</v>
      </c>
      <c r="D14" t="s">
        <v>716</v>
      </c>
      <c r="E14">
        <v>30152</v>
      </c>
      <c r="F14" t="s">
        <v>781</v>
      </c>
      <c r="G14" s="30">
        <v>30</v>
      </c>
      <c r="H14" s="30">
        <v>150360</v>
      </c>
      <c r="I14" s="30">
        <v>300720</v>
      </c>
      <c r="K14" s="52" t="str">
        <f t="shared" si="0"/>
        <v>Грун</v>
      </c>
    </row>
    <row r="15" spans="1:11">
      <c r="A15">
        <v>6207671</v>
      </c>
      <c r="B15" t="s">
        <v>2367</v>
      </c>
      <c r="C15" t="s">
        <v>775</v>
      </c>
      <c r="D15" t="s">
        <v>776</v>
      </c>
      <c r="E15">
        <v>70790</v>
      </c>
      <c r="F15" t="s">
        <v>777</v>
      </c>
      <c r="G15" s="30">
        <v>600</v>
      </c>
      <c r="H15" s="30">
        <v>270000</v>
      </c>
      <c r="I15" s="30">
        <v>162000000</v>
      </c>
      <c r="K15" s="52" t="str">
        <f t="shared" si="0"/>
        <v>Соль</v>
      </c>
    </row>
    <row r="16" spans="1:11">
      <c r="A16">
        <v>6219170</v>
      </c>
      <c r="B16" t="s">
        <v>2372</v>
      </c>
      <c r="C16" t="s">
        <v>2300</v>
      </c>
      <c r="D16" t="s">
        <v>2419</v>
      </c>
      <c r="E16">
        <v>77613</v>
      </c>
      <c r="F16" t="s">
        <v>2426</v>
      </c>
      <c r="G16" s="30">
        <v>560</v>
      </c>
      <c r="H16" s="30">
        <v>1667061760</v>
      </c>
      <c r="I16" s="30">
        <v>1667061760</v>
      </c>
      <c r="K16" s="52" t="str">
        <f t="shared" si="0"/>
        <v>Пшен</v>
      </c>
    </row>
    <row r="17" spans="1:11">
      <c r="A17">
        <v>6240031</v>
      </c>
      <c r="B17" t="s">
        <v>2427</v>
      </c>
      <c r="C17" t="s">
        <v>2300</v>
      </c>
      <c r="D17" t="s">
        <v>2419</v>
      </c>
      <c r="E17">
        <v>76821</v>
      </c>
      <c r="F17" t="s">
        <v>2301</v>
      </c>
      <c r="G17" s="30">
        <v>490</v>
      </c>
      <c r="H17" s="30">
        <v>1454277370</v>
      </c>
      <c r="I17" s="30">
        <v>1454277370</v>
      </c>
      <c r="K17" s="52" t="str">
        <f t="shared" si="0"/>
        <v>Пшен</v>
      </c>
    </row>
    <row r="18" spans="1:11">
      <c r="A18"/>
      <c r="B18"/>
      <c r="C18"/>
      <c r="D18"/>
      <c r="E18"/>
      <c r="F18"/>
      <c r="G18" s="30"/>
      <c r="H18" s="30"/>
      <c r="I18" s="30"/>
      <c r="K18" s="52" t="str">
        <f t="shared" si="0"/>
        <v/>
      </c>
    </row>
    <row r="19" spans="1:11">
      <c r="A19"/>
      <c r="B19"/>
      <c r="C19"/>
      <c r="D19"/>
      <c r="E19"/>
      <c r="F19"/>
      <c r="G19" s="30"/>
      <c r="H19" s="30"/>
      <c r="I19" s="30"/>
      <c r="K19" s="52" t="str">
        <f t="shared" si="0"/>
        <v/>
      </c>
    </row>
    <row r="20" spans="1:11">
      <c r="A20"/>
      <c r="B20"/>
      <c r="C20"/>
      <c r="D20"/>
      <c r="E20"/>
      <c r="F20"/>
      <c r="G20" s="30"/>
      <c r="H20" s="30"/>
      <c r="I20" s="30"/>
      <c r="K20" s="52" t="str">
        <f t="shared" si="0"/>
        <v/>
      </c>
    </row>
    <row r="21" spans="1:11">
      <c r="A21"/>
      <c r="B21"/>
      <c r="C21"/>
      <c r="D21"/>
      <c r="E21"/>
      <c r="F21"/>
      <c r="G21" s="30"/>
      <c r="H21" s="30"/>
      <c r="I21" s="30"/>
      <c r="K21" s="52" t="str">
        <f t="shared" si="0"/>
        <v/>
      </c>
    </row>
    <row r="22" spans="1:11">
      <c r="A22"/>
      <c r="B22"/>
      <c r="C22"/>
      <c r="D22"/>
      <c r="E22"/>
      <c r="F22"/>
      <c r="G22" s="30"/>
      <c r="H22" s="30"/>
      <c r="I22" s="30"/>
      <c r="K22" s="52" t="str">
        <f t="shared" si="0"/>
        <v/>
      </c>
    </row>
    <row r="23" spans="1:11">
      <c r="A23"/>
      <c r="B23"/>
      <c r="C23"/>
      <c r="D23"/>
      <c r="E23"/>
      <c r="F23"/>
      <c r="G23" s="30"/>
      <c r="H23" s="30"/>
      <c r="I23" s="30"/>
      <c r="K23" s="52" t="str">
        <f t="shared" si="0"/>
        <v/>
      </c>
    </row>
    <row r="24" spans="1:11">
      <c r="A24"/>
      <c r="B24"/>
      <c r="C24"/>
      <c r="D24"/>
      <c r="E24"/>
      <c r="F24"/>
      <c r="G24" s="30"/>
      <c r="H24" s="30"/>
      <c r="I24" s="30"/>
      <c r="K24" s="52" t="str">
        <f t="shared" si="0"/>
        <v/>
      </c>
    </row>
    <row r="25" spans="1:11">
      <c r="A25"/>
      <c r="B25"/>
      <c r="C25"/>
      <c r="D25"/>
      <c r="E25"/>
      <c r="F25"/>
      <c r="G25" s="30"/>
      <c r="H25" s="30"/>
      <c r="I25" s="30"/>
      <c r="K25" s="52" t="str">
        <f t="shared" si="0"/>
        <v/>
      </c>
    </row>
    <row r="26" spans="1:11">
      <c r="A26"/>
      <c r="B26"/>
      <c r="C26"/>
      <c r="D26"/>
      <c r="E26"/>
      <c r="F26"/>
      <c r="G26" s="30"/>
      <c r="H26" s="30"/>
      <c r="I26" s="30"/>
      <c r="K26" s="52" t="str">
        <f t="shared" si="0"/>
        <v/>
      </c>
    </row>
    <row r="27" spans="1:11">
      <c r="A27"/>
      <c r="B27"/>
      <c r="C27"/>
      <c r="D27"/>
      <c r="E27"/>
      <c r="F27"/>
      <c r="G27" s="30"/>
      <c r="H27" s="30"/>
      <c r="I27" s="30"/>
      <c r="K27" s="52" t="str">
        <f t="shared" si="0"/>
        <v/>
      </c>
    </row>
    <row r="28" spans="1:11">
      <c r="A28"/>
      <c r="B28"/>
      <c r="C28"/>
      <c r="D28"/>
      <c r="E28"/>
      <c r="F28"/>
      <c r="G28" s="30"/>
      <c r="H28" s="30"/>
      <c r="I28" s="30"/>
      <c r="K28" s="52" t="str">
        <f t="shared" si="0"/>
        <v/>
      </c>
    </row>
    <row r="29" spans="1:11">
      <c r="A29"/>
      <c r="B29"/>
      <c r="C29"/>
      <c r="D29"/>
      <c r="E29"/>
      <c r="F29"/>
      <c r="G29" s="30"/>
      <c r="H29" s="30"/>
      <c r="I29" s="30"/>
      <c r="K29" s="52" t="str">
        <f t="shared" si="0"/>
        <v/>
      </c>
    </row>
    <row r="30" spans="1:11">
      <c r="A30"/>
      <c r="B30"/>
      <c r="C30"/>
      <c r="D30"/>
      <c r="E30"/>
      <c r="F30"/>
      <c r="G30" s="30"/>
      <c r="H30" s="30"/>
      <c r="I30" s="30"/>
      <c r="K30" s="52" t="str">
        <f t="shared" si="0"/>
        <v/>
      </c>
    </row>
    <row r="31" spans="1:11">
      <c r="A31"/>
      <c r="B31"/>
      <c r="C31"/>
      <c r="D31"/>
      <c r="E31"/>
      <c r="F31"/>
      <c r="G31" s="30"/>
      <c r="H31" s="30"/>
      <c r="I31" s="30"/>
      <c r="K31" s="52" t="str">
        <f t="shared" si="0"/>
        <v/>
      </c>
    </row>
    <row r="32" spans="1:11">
      <c r="A32"/>
      <c r="B32"/>
      <c r="C32"/>
      <c r="D32"/>
      <c r="E32"/>
      <c r="F32"/>
      <c r="G32" s="30"/>
      <c r="H32" s="30"/>
      <c r="I32" s="30"/>
      <c r="K32" s="52" t="str">
        <f t="shared" si="0"/>
        <v/>
      </c>
    </row>
    <row r="33" spans="1:11">
      <c r="A33"/>
      <c r="B33"/>
      <c r="C33"/>
      <c r="D33"/>
      <c r="E33"/>
      <c r="F33"/>
      <c r="G33" s="30"/>
      <c r="H33" s="30"/>
      <c r="I33" s="30"/>
      <c r="K33" s="52" t="str">
        <f t="shared" si="0"/>
        <v/>
      </c>
    </row>
    <row r="34" spans="1:11">
      <c r="A34"/>
      <c r="B34"/>
      <c r="C34"/>
      <c r="D34"/>
      <c r="E34"/>
      <c r="F34"/>
      <c r="G34" s="30"/>
      <c r="H34" s="30"/>
      <c r="I34" s="30"/>
      <c r="K34" s="52" t="str">
        <f t="shared" si="0"/>
        <v/>
      </c>
    </row>
    <row r="35" spans="1:11">
      <c r="A35"/>
      <c r="B35"/>
      <c r="C35"/>
      <c r="D35"/>
      <c r="E35"/>
      <c r="F35"/>
      <c r="G35" s="30"/>
      <c r="H35" s="30"/>
      <c r="I35" s="30"/>
      <c r="K35" s="52" t="str">
        <f t="shared" si="0"/>
        <v/>
      </c>
    </row>
    <row r="36" spans="1:11">
      <c r="A36"/>
      <c r="B36"/>
      <c r="C36"/>
      <c r="D36"/>
      <c r="E36"/>
      <c r="F36"/>
      <c r="G36" s="30"/>
      <c r="H36" s="30"/>
      <c r="I36" s="30"/>
      <c r="K36" s="52" t="str">
        <f t="shared" si="0"/>
        <v/>
      </c>
    </row>
    <row r="37" spans="1:11">
      <c r="A37"/>
      <c r="B37"/>
      <c r="C37"/>
      <c r="D37"/>
      <c r="E37"/>
      <c r="F37"/>
      <c r="G37" s="30"/>
      <c r="H37" s="30"/>
      <c r="I37" s="30"/>
      <c r="K37" s="52" t="str">
        <f t="shared" si="0"/>
        <v/>
      </c>
    </row>
    <row r="38" spans="1:11">
      <c r="A38"/>
      <c r="B38"/>
      <c r="C38"/>
      <c r="D38"/>
      <c r="E38"/>
      <c r="F38"/>
      <c r="G38" s="30"/>
      <c r="H38" s="30"/>
      <c r="I38" s="30"/>
      <c r="K38" s="52" t="str">
        <f t="shared" si="0"/>
        <v/>
      </c>
    </row>
    <row r="39" spans="1:11">
      <c r="A39"/>
      <c r="B39"/>
      <c r="C39"/>
      <c r="D39"/>
      <c r="E39"/>
      <c r="F39"/>
      <c r="G39" s="30"/>
      <c r="H39" s="30"/>
      <c r="I39" s="30"/>
      <c r="K39" s="52" t="str">
        <f t="shared" si="0"/>
        <v/>
      </c>
    </row>
    <row r="40" spans="1:11">
      <c r="A40"/>
      <c r="B40"/>
      <c r="C40"/>
      <c r="D40"/>
      <c r="E40"/>
      <c r="F40"/>
      <c r="G40" s="30"/>
      <c r="H40" s="30"/>
      <c r="I40" s="30"/>
      <c r="K40" s="52" t="str">
        <f t="shared" si="0"/>
        <v/>
      </c>
    </row>
    <row r="41" spans="1:11">
      <c r="A41"/>
      <c r="B41"/>
      <c r="C41"/>
      <c r="D41"/>
      <c r="E41"/>
      <c r="F41"/>
      <c r="G41" s="30"/>
      <c r="H41" s="30"/>
      <c r="I41" s="30"/>
      <c r="K41" s="52" t="str">
        <f t="shared" si="0"/>
        <v/>
      </c>
    </row>
    <row r="42" spans="1:11">
      <c r="A42"/>
      <c r="B42"/>
      <c r="C42"/>
      <c r="D42"/>
      <c r="E42"/>
      <c r="F42"/>
      <c r="G42" s="30"/>
      <c r="H42" s="30"/>
      <c r="I42" s="30"/>
      <c r="K42" s="52" t="str">
        <f t="shared" si="0"/>
        <v/>
      </c>
    </row>
    <row r="43" spans="1:11">
      <c r="A43"/>
      <c r="B43"/>
      <c r="C43"/>
      <c r="D43"/>
      <c r="E43"/>
      <c r="F43"/>
      <c r="G43" s="30"/>
      <c r="H43" s="30"/>
      <c r="I43" s="30"/>
      <c r="K43" s="52" t="str">
        <f t="shared" si="0"/>
        <v/>
      </c>
    </row>
    <row r="44" spans="1:11">
      <c r="A44"/>
      <c r="B44"/>
      <c r="C44"/>
      <c r="D44"/>
      <c r="E44"/>
      <c r="F44"/>
      <c r="G44" s="30"/>
      <c r="H44" s="30"/>
      <c r="I44" s="30"/>
      <c r="K44" s="52" t="str">
        <f t="shared" si="0"/>
        <v/>
      </c>
    </row>
    <row r="45" spans="1:11">
      <c r="A45"/>
      <c r="B45"/>
      <c r="C45"/>
      <c r="D45"/>
      <c r="E45"/>
      <c r="F45"/>
      <c r="G45" s="30"/>
      <c r="H45" s="30"/>
      <c r="I45" s="30"/>
      <c r="K45" s="52" t="str">
        <f t="shared" si="0"/>
        <v/>
      </c>
    </row>
    <row r="46" spans="1:11">
      <c r="A46"/>
      <c r="B46"/>
      <c r="C46"/>
      <c r="D46"/>
      <c r="E46"/>
      <c r="F46"/>
      <c r="G46" s="30"/>
      <c r="H46" s="30"/>
      <c r="I46" s="30"/>
      <c r="K46" s="52" t="str">
        <f t="shared" si="0"/>
        <v/>
      </c>
    </row>
    <row r="47" spans="1:11">
      <c r="A47"/>
      <c r="B47"/>
      <c r="C47"/>
      <c r="D47"/>
      <c r="E47"/>
      <c r="F47"/>
      <c r="G47" s="30"/>
      <c r="H47" s="30"/>
      <c r="I47" s="30"/>
      <c r="K47" s="52" t="str">
        <f t="shared" si="0"/>
        <v/>
      </c>
    </row>
    <row r="48" spans="1:11">
      <c r="A48"/>
      <c r="B48"/>
      <c r="C48"/>
      <c r="D48"/>
      <c r="E48"/>
      <c r="F48"/>
      <c r="G48" s="30"/>
      <c r="H48" s="30"/>
      <c r="I48" s="30"/>
      <c r="K48" s="52" t="str">
        <f t="shared" si="0"/>
        <v/>
      </c>
    </row>
    <row r="49" spans="1:11">
      <c r="A49"/>
      <c r="B49"/>
      <c r="C49"/>
      <c r="D49"/>
      <c r="E49"/>
      <c r="F49"/>
      <c r="G49" s="30"/>
      <c r="H49" s="30"/>
      <c r="I49" s="30"/>
      <c r="K49" s="52" t="str">
        <f t="shared" si="0"/>
        <v/>
      </c>
    </row>
    <row r="50" spans="1:11">
      <c r="A50"/>
      <c r="B50"/>
      <c r="C50"/>
      <c r="D50"/>
      <c r="E50"/>
      <c r="F50"/>
      <c r="G50" s="30"/>
      <c r="H50" s="30"/>
      <c r="I50" s="30"/>
      <c r="K50" s="52" t="str">
        <f t="shared" si="0"/>
        <v/>
      </c>
    </row>
    <row r="51" spans="1:11">
      <c r="A51"/>
      <c r="B51"/>
      <c r="C51"/>
      <c r="D51"/>
      <c r="E51"/>
      <c r="F51"/>
      <c r="G51" s="30"/>
      <c r="H51" s="30"/>
      <c r="I51" s="30"/>
      <c r="K51" s="52" t="str">
        <f t="shared" si="0"/>
        <v/>
      </c>
    </row>
    <row r="52" spans="1:11">
      <c r="A52"/>
      <c r="B52"/>
      <c r="C52"/>
      <c r="D52"/>
      <c r="E52"/>
      <c r="F52"/>
      <c r="G52" s="30"/>
      <c r="H52" s="30"/>
      <c r="I52" s="30"/>
      <c r="K52" s="52" t="str">
        <f t="shared" si="0"/>
        <v/>
      </c>
    </row>
    <row r="53" spans="1:11">
      <c r="A53"/>
      <c r="B53"/>
      <c r="C53"/>
      <c r="D53"/>
      <c r="E53"/>
      <c r="F53"/>
      <c r="G53" s="30"/>
      <c r="H53" s="30"/>
      <c r="I53" s="30"/>
      <c r="K53" s="52" t="str">
        <f t="shared" si="0"/>
        <v/>
      </c>
    </row>
    <row r="54" spans="1:11">
      <c r="A54"/>
      <c r="B54"/>
      <c r="C54"/>
      <c r="D54"/>
      <c r="E54"/>
      <c r="F54"/>
      <c r="G54" s="30"/>
      <c r="H54" s="30"/>
      <c r="I54" s="30"/>
      <c r="K54" s="52" t="str">
        <f t="shared" si="0"/>
        <v/>
      </c>
    </row>
    <row r="55" spans="1:11">
      <c r="A55"/>
      <c r="B55"/>
      <c r="C55"/>
      <c r="D55"/>
      <c r="E55"/>
      <c r="F55"/>
      <c r="G55" s="30"/>
      <c r="H55" s="30"/>
      <c r="I55" s="30"/>
      <c r="K55" s="52" t="str">
        <f t="shared" si="0"/>
        <v/>
      </c>
    </row>
    <row r="56" spans="1:11">
      <c r="A56"/>
      <c r="B56"/>
      <c r="C56"/>
      <c r="D56"/>
      <c r="E56"/>
      <c r="F56"/>
      <c r="G56" s="30"/>
      <c r="H56" s="30"/>
      <c r="I56" s="30"/>
      <c r="K56" s="52" t="str">
        <f t="shared" si="0"/>
        <v/>
      </c>
    </row>
    <row r="57" spans="1:11">
      <c r="A57" s="44"/>
      <c r="B57" s="44"/>
      <c r="C57" s="44"/>
      <c r="D57" s="44"/>
      <c r="E57" s="44"/>
      <c r="F57" s="109"/>
      <c r="G57" s="34"/>
      <c r="H57" s="34"/>
      <c r="I57" s="34"/>
    </row>
    <row r="58" spans="1:11">
      <c r="A58" s="44"/>
      <c r="B58" s="44"/>
      <c r="C58" s="44"/>
      <c r="D58" s="44"/>
      <c r="E58" s="44"/>
      <c r="F58" s="109"/>
      <c r="G58" s="34"/>
      <c r="H58" s="34"/>
      <c r="I58" s="34"/>
    </row>
    <row r="59" spans="1:11">
      <c r="A59" s="44"/>
      <c r="B59" s="44"/>
      <c r="C59" s="44"/>
      <c r="D59" s="44"/>
      <c r="E59" s="44"/>
      <c r="F59" s="109"/>
      <c r="G59" s="34"/>
      <c r="H59" s="34"/>
      <c r="I59" s="34"/>
    </row>
    <row r="60" spans="1:11">
      <c r="A60" s="44"/>
      <c r="B60" s="44"/>
      <c r="C60" s="44"/>
      <c r="D60" s="44"/>
      <c r="E60" s="44"/>
      <c r="F60" s="109"/>
      <c r="G60" s="34"/>
      <c r="H60" s="34"/>
      <c r="I60" s="34"/>
    </row>
    <row r="61" spans="1:11">
      <c r="A61" s="44"/>
      <c r="B61" s="44"/>
      <c r="C61" s="44"/>
      <c r="D61" s="44"/>
      <c r="E61" s="44"/>
      <c r="F61" s="109"/>
      <c r="G61" s="34"/>
      <c r="H61" s="34"/>
      <c r="I61" s="34"/>
    </row>
    <row r="62" spans="1:11">
      <c r="A62" s="44"/>
      <c r="B62" s="44"/>
      <c r="C62" s="44"/>
      <c r="D62" s="44"/>
      <c r="E62" s="44"/>
      <c r="F62" s="109"/>
      <c r="G62" s="34"/>
      <c r="H62" s="34"/>
      <c r="I62" s="34"/>
    </row>
    <row r="63" spans="1:11">
      <c r="A63" s="44"/>
      <c r="B63" s="44"/>
      <c r="C63" s="44"/>
      <c r="D63" s="44"/>
      <c r="E63" s="44"/>
      <c r="F63" s="109"/>
      <c r="G63" s="34"/>
      <c r="H63" s="34"/>
      <c r="I63" s="34"/>
    </row>
    <row r="64" spans="1:11">
      <c r="A64" s="44"/>
      <c r="B64" s="44"/>
      <c r="C64" s="44"/>
      <c r="D64" s="44"/>
      <c r="E64" s="44"/>
      <c r="F64" s="109"/>
      <c r="G64" s="34"/>
      <c r="H64" s="34"/>
      <c r="I64" s="34"/>
    </row>
    <row r="65" spans="1:11">
      <c r="A65" s="44"/>
      <c r="B65" s="44"/>
      <c r="C65" s="44"/>
      <c r="D65" s="44"/>
      <c r="E65" s="44"/>
      <c r="F65" s="109"/>
      <c r="G65" s="34"/>
      <c r="H65" s="34"/>
      <c r="I65" s="34"/>
    </row>
    <row r="66" spans="1:11">
      <c r="A66" s="44"/>
      <c r="B66" s="44"/>
      <c r="C66" s="44"/>
      <c r="D66" s="44"/>
      <c r="E66" s="44"/>
      <c r="F66" s="109"/>
      <c r="G66" s="34"/>
      <c r="H66" s="34"/>
      <c r="I66" s="34"/>
    </row>
    <row r="67" spans="1:11">
      <c r="A67" s="44"/>
      <c r="B67" s="44"/>
      <c r="C67" s="44"/>
      <c r="D67" s="44"/>
      <c r="E67" s="44"/>
      <c r="F67" s="109"/>
      <c r="G67" s="34"/>
      <c r="H67" s="34"/>
      <c r="I67" s="34"/>
    </row>
    <row r="68" spans="1:11">
      <c r="A68" s="44"/>
      <c r="B68" s="44"/>
      <c r="C68" s="44"/>
      <c r="D68" s="44"/>
      <c r="E68" s="44"/>
      <c r="F68" s="109"/>
      <c r="G68" s="34"/>
      <c r="H68" s="34"/>
      <c r="I68" s="34"/>
    </row>
    <row r="69" spans="1:11">
      <c r="A69" s="44"/>
      <c r="B69" s="44"/>
      <c r="C69" s="44"/>
      <c r="D69" s="44"/>
      <c r="E69" s="44"/>
      <c r="F69" s="109"/>
      <c r="G69" s="34"/>
      <c r="H69" s="34"/>
      <c r="I69" s="34"/>
    </row>
    <row r="70" spans="1:11">
      <c r="A70" s="44"/>
      <c r="B70" s="44"/>
      <c r="C70" s="44"/>
      <c r="D70" s="44"/>
      <c r="E70" s="44"/>
      <c r="F70" s="109"/>
      <c r="G70" s="34"/>
      <c r="H70" s="34"/>
      <c r="I70" s="34"/>
    </row>
    <row r="71" spans="1:11">
      <c r="A71" s="44"/>
      <c r="B71" s="44"/>
      <c r="C71" s="44"/>
      <c r="D71" s="44"/>
      <c r="E71" s="44"/>
      <c r="F71" s="109"/>
      <c r="G71" s="34"/>
      <c r="H71" s="34"/>
      <c r="I71" s="34"/>
    </row>
    <row r="72" spans="1:11">
      <c r="A72" s="44"/>
      <c r="B72" s="44"/>
      <c r="C72" s="44"/>
      <c r="D72" s="44"/>
      <c r="E72" s="44"/>
      <c r="F72" s="109"/>
      <c r="G72" s="34"/>
      <c r="H72" s="34"/>
      <c r="I72" s="34"/>
    </row>
    <row r="73" spans="1:11" ht="18.75" customHeight="1">
      <c r="A73" s="65">
        <f>COUNT(A5:A72)</f>
        <v>13</v>
      </c>
      <c r="B73" s="60"/>
      <c r="C73" s="61"/>
      <c r="D73" s="60"/>
      <c r="E73" s="60"/>
      <c r="F73" s="61"/>
      <c r="G73" s="62"/>
      <c r="H73" s="62"/>
      <c r="I73" s="62">
        <f>SUM(I5:I72)</f>
        <v>14667498526</v>
      </c>
    </row>
    <row r="74" spans="1:11">
      <c r="A74" s="53">
        <f>COUNT(A5:A14)</f>
        <v>10</v>
      </c>
      <c r="G74" s="53">
        <f>SUBTOTAL(9,G5:G14)</f>
        <v>10350</v>
      </c>
      <c r="I74" s="53">
        <f>SUBTOTAL(9,I5:I14)</f>
        <v>11384159396</v>
      </c>
    </row>
    <row r="76" spans="1:11">
      <c r="C76" s="34" t="s">
        <v>57</v>
      </c>
      <c r="F76" s="86" t="s">
        <v>127</v>
      </c>
      <c r="G76" s="53">
        <f>SUMIF($K$5:$K72,$F76,G$5:G72)</f>
        <v>4680</v>
      </c>
      <c r="H76" s="53">
        <f t="shared" ref="H76" si="1">I76/G76</f>
        <v>3076532.5910256412</v>
      </c>
      <c r="I76" s="53">
        <f>SUMIF($K$5:$K72,$F76,I$5:I72)</f>
        <v>14398172526</v>
      </c>
      <c r="K76" s="53">
        <f>COUNTIF(K$5:K$72,F76)</f>
        <v>7</v>
      </c>
    </row>
    <row r="77" spans="1:11">
      <c r="C77" s="44" t="s">
        <v>134</v>
      </c>
      <c r="F77" s="86" t="s">
        <v>137</v>
      </c>
      <c r="G77" s="53">
        <f>SUMIF($K$5:$K73,$F77,G$5:G73)</f>
        <v>0</v>
      </c>
      <c r="H77" s="53" t="e">
        <f t="shared" ref="H77:H87" si="2">I77/G77</f>
        <v>#DIV/0!</v>
      </c>
      <c r="I77" s="53">
        <f>SUMIF($K$5:$K73,$F77,I$5:I73)</f>
        <v>0</v>
      </c>
      <c r="K77" s="53">
        <f t="shared" ref="K77:K89" si="3">COUNTIF(K$5:K$72,F77)</f>
        <v>0</v>
      </c>
    </row>
    <row r="78" spans="1:11">
      <c r="C78" s="34" t="s">
        <v>66</v>
      </c>
      <c r="F78" s="86" t="s">
        <v>128</v>
      </c>
      <c r="G78" s="53">
        <f>SUMIF($K$5:$K74,$F78,G$5:G74)</f>
        <v>6000</v>
      </c>
      <c r="H78" s="53">
        <f t="shared" si="2"/>
        <v>12500</v>
      </c>
      <c r="I78" s="53">
        <f>SUMIF($K$5:$K74,$F78,I$5:I74)</f>
        <v>75000000</v>
      </c>
      <c r="K78" s="53">
        <f t="shared" si="3"/>
        <v>1</v>
      </c>
    </row>
    <row r="79" spans="1:11">
      <c r="C79" s="44" t="s">
        <v>491</v>
      </c>
      <c r="F79" s="86" t="s">
        <v>497</v>
      </c>
      <c r="G79" s="53">
        <f>SUMIF($K$5:$K75,$F79,G$5:G75)</f>
        <v>0</v>
      </c>
      <c r="H79" s="53" t="e">
        <f t="shared" si="2"/>
        <v>#DIV/0!</v>
      </c>
      <c r="I79" s="53">
        <f>SUMIF($K$5:$K75,$F79,I$5:I75)</f>
        <v>0</v>
      </c>
      <c r="K79" s="53">
        <f t="shared" si="3"/>
        <v>0</v>
      </c>
    </row>
    <row r="80" spans="1:11" ht="30">
      <c r="C80" s="109" t="s">
        <v>780</v>
      </c>
      <c r="F80" s="86" t="s">
        <v>782</v>
      </c>
      <c r="G80" s="53">
        <f>SUMIF($K$5:$K76,$F80,G$5:G76)</f>
        <v>0</v>
      </c>
      <c r="H80" s="53" t="e">
        <f t="shared" si="2"/>
        <v>#DIV/0!</v>
      </c>
      <c r="I80" s="53">
        <f>SUMIF($K$5:$K76,$F80,I$5:I76)</f>
        <v>0</v>
      </c>
      <c r="K80" s="53">
        <f t="shared" si="3"/>
        <v>0</v>
      </c>
    </row>
    <row r="81" spans="3:11">
      <c r="C81" s="44" t="s">
        <v>492</v>
      </c>
      <c r="F81" s="86" t="s">
        <v>496</v>
      </c>
      <c r="G81" s="53">
        <f>SUMIF($K$5:$K77,$F81,G$5:G77)</f>
        <v>0</v>
      </c>
      <c r="H81" s="53" t="e">
        <f t="shared" si="2"/>
        <v>#DIV/0!</v>
      </c>
      <c r="I81" s="53">
        <f>SUMIF($K$5:$K77,$F81,I$5:I77)</f>
        <v>0</v>
      </c>
      <c r="K81" s="53">
        <f t="shared" si="3"/>
        <v>0</v>
      </c>
    </row>
    <row r="82" spans="3:11">
      <c r="C82" s="34" t="s">
        <v>67</v>
      </c>
      <c r="F82" s="86" t="s">
        <v>129</v>
      </c>
      <c r="G82" s="53">
        <f>SUMIF($K$5:$K78,$F82,G$5:G78)</f>
        <v>0</v>
      </c>
      <c r="H82" s="53" t="e">
        <f t="shared" si="2"/>
        <v>#DIV/0!</v>
      </c>
      <c r="I82" s="53">
        <f>SUMIF($K$5:$K78,$F82,I$5:I78)</f>
        <v>0</v>
      </c>
      <c r="K82" s="53">
        <f t="shared" si="3"/>
        <v>0</v>
      </c>
    </row>
    <row r="83" spans="3:11" ht="30">
      <c r="C83" s="109" t="s">
        <v>778</v>
      </c>
      <c r="F83" s="86" t="s">
        <v>785</v>
      </c>
      <c r="G83" s="53">
        <f>SUMIF($K$5:$K79,$F83,G$5:G79)</f>
        <v>0</v>
      </c>
      <c r="H83" s="53" t="e">
        <f t="shared" si="2"/>
        <v>#DIV/0!</v>
      </c>
      <c r="I83" s="53">
        <f>SUMIF($K$5:$K79,$F83,I$5:I79)</f>
        <v>0</v>
      </c>
      <c r="K83" s="53">
        <f t="shared" si="3"/>
        <v>0</v>
      </c>
    </row>
    <row r="84" spans="3:11" ht="30">
      <c r="C84" s="109" t="s">
        <v>719</v>
      </c>
      <c r="F84" s="86" t="s">
        <v>721</v>
      </c>
      <c r="G84" s="53">
        <f>SUMIF($K$5:$K80,$F84,G$5:G80)</f>
        <v>0</v>
      </c>
      <c r="H84" s="53" t="e">
        <f t="shared" si="2"/>
        <v>#DIV/0!</v>
      </c>
      <c r="I84" s="53">
        <f>SUMIF($K$5:$K80,$F84,I$5:I80)</f>
        <v>0</v>
      </c>
      <c r="K84" s="53">
        <f t="shared" si="3"/>
        <v>0</v>
      </c>
    </row>
    <row r="85" spans="3:11">
      <c r="C85" s="55" t="s">
        <v>149</v>
      </c>
      <c r="F85" s="86" t="s">
        <v>150</v>
      </c>
      <c r="G85" s="53">
        <f>SUMIF($K$5:$K81,$F85,G$5:G81)</f>
        <v>600</v>
      </c>
      <c r="H85" s="53">
        <f t="shared" si="2"/>
        <v>270000</v>
      </c>
      <c r="I85" s="53">
        <f>SUMIF($K$5:$K81,$F85,I$5:I81)</f>
        <v>162000000</v>
      </c>
      <c r="K85" s="53">
        <f t="shared" si="3"/>
        <v>1</v>
      </c>
    </row>
    <row r="86" spans="3:11">
      <c r="C86" s="55" t="s">
        <v>717</v>
      </c>
      <c r="F86" s="86" t="s">
        <v>720</v>
      </c>
      <c r="G86" s="53">
        <f>SUMIF($K$5:$K82,$F86,G$5:G82)</f>
        <v>0</v>
      </c>
      <c r="H86" s="53" t="e">
        <f t="shared" si="2"/>
        <v>#DIV/0!</v>
      </c>
      <c r="I86" s="53">
        <f>SUMIF($K$5:$K82,$F86,I$5:I82)</f>
        <v>0</v>
      </c>
      <c r="K86" s="53">
        <f t="shared" si="3"/>
        <v>0</v>
      </c>
    </row>
    <row r="87" spans="3:11" ht="30">
      <c r="C87" s="109" t="s">
        <v>781</v>
      </c>
      <c r="F87" s="55" t="s">
        <v>783</v>
      </c>
      <c r="G87" s="53">
        <f>SUMIF($K$5:$K83,$F87,G$5:G83)</f>
        <v>30</v>
      </c>
      <c r="H87" s="53">
        <f t="shared" si="2"/>
        <v>10024</v>
      </c>
      <c r="I87" s="53">
        <f>SUMIF($K$5:$K83,$F87,I$5:I83)</f>
        <v>300720</v>
      </c>
      <c r="K87" s="53">
        <f t="shared" si="3"/>
        <v>1</v>
      </c>
    </row>
    <row r="88" spans="3:11">
      <c r="C88" s="109" t="s">
        <v>779</v>
      </c>
      <c r="F88" s="86" t="s">
        <v>784</v>
      </c>
      <c r="G88" s="53">
        <f>SUMIF($K$5:$K84,$F88,G$5:G84)</f>
        <v>50</v>
      </c>
      <c r="H88" s="53">
        <f t="shared" ref="H88:H90" si="4">I88/G88</f>
        <v>30016</v>
      </c>
      <c r="I88" s="53">
        <f>SUMIF($K$5:$K84,$F88,I$5:I84)</f>
        <v>1500800</v>
      </c>
      <c r="K88" s="53">
        <f t="shared" si="3"/>
        <v>1</v>
      </c>
    </row>
    <row r="89" spans="3:11">
      <c r="C89" s="44" t="s">
        <v>490</v>
      </c>
      <c r="F89" s="55" t="s">
        <v>495</v>
      </c>
      <c r="G89" s="53">
        <f>SUMIF($K$5:$K85,$F89,G$5:G85)</f>
        <v>0</v>
      </c>
      <c r="H89" s="53" t="e">
        <f t="shared" si="4"/>
        <v>#DIV/0!</v>
      </c>
      <c r="I89" s="53">
        <f>SUMIF($K$5:$K85,$F89,I$5:I85)</f>
        <v>0</v>
      </c>
      <c r="K89" s="53">
        <f t="shared" si="3"/>
        <v>0</v>
      </c>
    </row>
    <row r="90" spans="3:11">
      <c r="C90" s="109" t="s">
        <v>773</v>
      </c>
      <c r="F90" s="55" t="s">
        <v>787</v>
      </c>
      <c r="G90" s="53">
        <f>SUMIF($K$5:$K85,$F90,G$5:G85)</f>
        <v>40</v>
      </c>
      <c r="H90" s="53">
        <f t="shared" si="4"/>
        <v>15512</v>
      </c>
      <c r="I90" s="53">
        <f>SUMIF($K$5:$K85,$F90,I$5:I85)</f>
        <v>620480</v>
      </c>
      <c r="K90" s="53">
        <f>COUNTIF(K$5:K$72,F90)</f>
        <v>1</v>
      </c>
    </row>
    <row r="91" spans="3:11" ht="45">
      <c r="C91" s="109" t="s">
        <v>774</v>
      </c>
      <c r="F91" s="55" t="s">
        <v>786</v>
      </c>
      <c r="G91" s="53">
        <f>SUMIF($K$5:$K86,$F91,G$5:G86)</f>
        <v>0</v>
      </c>
      <c r="H91" s="53" t="e">
        <f t="shared" ref="H91" si="5">I91/G91</f>
        <v>#DIV/0!</v>
      </c>
      <c r="I91" s="53">
        <f>SUMIF($K$5:$K86,$F91,I$5:I86)</f>
        <v>0</v>
      </c>
      <c r="K91" s="53">
        <f t="shared" ref="K91:K93" si="6">COUNTIF(K$5:K$72,F91)</f>
        <v>0</v>
      </c>
    </row>
    <row r="92" spans="3:11" ht="30">
      <c r="C92" s="87" t="s">
        <v>1223</v>
      </c>
      <c r="F92" s="55" t="s">
        <v>1224</v>
      </c>
      <c r="G92" s="53">
        <f>SUMIF($K$5:$K87,$F92,G$5:G87)</f>
        <v>600</v>
      </c>
      <c r="H92" s="53">
        <f t="shared" ref="H92" si="7">I92/G92</f>
        <v>49840</v>
      </c>
      <c r="I92" s="53">
        <f>SUMIF($K$5:$K87,$F92,I$5:I87)</f>
        <v>29904000</v>
      </c>
      <c r="K92" s="53">
        <f t="shared" si="6"/>
        <v>1</v>
      </c>
    </row>
    <row r="93" spans="3:11">
      <c r="C93" t="s">
        <v>1220</v>
      </c>
      <c r="F93" s="55" t="s">
        <v>1225</v>
      </c>
      <c r="G93" s="53">
        <f>SUMIF($K$5:$K88,$F93,G$5:G88)</f>
        <v>0</v>
      </c>
      <c r="H93" s="53" t="e">
        <f t="shared" ref="H93" si="8">I93/G93</f>
        <v>#DIV/0!</v>
      </c>
      <c r="I93" s="53">
        <f>SUMIF($K$5:$K88,$F93,I$5:I88)</f>
        <v>0</v>
      </c>
      <c r="K93" s="53">
        <f t="shared" si="6"/>
        <v>0</v>
      </c>
    </row>
    <row r="94" spans="3:11">
      <c r="I94" s="78">
        <f>SUM(I76:I93)</f>
        <v>14667498526</v>
      </c>
      <c r="J94" s="78">
        <f t="shared" ref="J94" si="9">SUM(J76:J91)</f>
        <v>0</v>
      </c>
      <c r="K94" s="78">
        <f>SUM(K76:K93)</f>
        <v>13</v>
      </c>
    </row>
    <row r="96" spans="3:11">
      <c r="I96" s="53">
        <f>I73-I94</f>
        <v>0</v>
      </c>
    </row>
  </sheetData>
  <autoFilter ref="A4:L73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45"/>
  <sheetViews>
    <sheetView view="pageBreakPreview" topLeftCell="A423" zoomScaleNormal="100" zoomScaleSheetLayoutView="100" workbookViewId="0">
      <selection activeCell="H443" sqref="H443"/>
    </sheetView>
  </sheetViews>
  <sheetFormatPr defaultRowHeight="15"/>
  <cols>
    <col min="1" max="1" width="12.5703125" style="52" customWidth="1"/>
    <col min="2" max="2" width="12.7109375" style="52" customWidth="1"/>
    <col min="3" max="3" width="35.28515625" style="55" customWidth="1"/>
    <col min="4" max="4" width="10.42578125" style="52" customWidth="1"/>
    <col min="5" max="5" width="9.28515625" style="52" customWidth="1"/>
    <col min="6" max="6" width="50.85546875" style="52" customWidth="1"/>
    <col min="7" max="7" width="12" style="53" customWidth="1"/>
    <col min="8" max="8" width="13.85546875" style="53" customWidth="1"/>
    <col min="9" max="9" width="19.7109375" style="53" customWidth="1"/>
    <col min="10" max="16" width="9.140625" style="52"/>
    <col min="17" max="17" width="12" style="52" bestFit="1" customWidth="1"/>
    <col min="18" max="16384" width="9.140625" style="52"/>
  </cols>
  <sheetData>
    <row r="1" spans="1:11">
      <c r="H1" s="64" t="s">
        <v>121</v>
      </c>
    </row>
    <row r="2" spans="1:11" s="42" customFormat="1">
      <c r="A2" s="298" t="s">
        <v>106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1" s="42" customFormat="1">
      <c r="A3" s="313" t="s">
        <v>2661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1">
      <c r="A4" s="69" t="s">
        <v>56</v>
      </c>
      <c r="B4" s="69" t="s">
        <v>80</v>
      </c>
      <c r="C4" s="70" t="s">
        <v>90</v>
      </c>
      <c r="D4" s="69" t="s">
        <v>91</v>
      </c>
      <c r="E4" s="69" t="s">
        <v>83</v>
      </c>
      <c r="F4" s="69" t="s">
        <v>84</v>
      </c>
      <c r="G4" s="71" t="s">
        <v>85</v>
      </c>
      <c r="H4" s="71" t="s">
        <v>86</v>
      </c>
      <c r="I4" s="71" t="s">
        <v>87</v>
      </c>
    </row>
    <row r="5" spans="1:11">
      <c r="A5">
        <v>6040315</v>
      </c>
      <c r="B5" t="s">
        <v>2428</v>
      </c>
      <c r="C5" t="s">
        <v>728</v>
      </c>
      <c r="D5" t="s">
        <v>729</v>
      </c>
      <c r="E5">
        <v>45284</v>
      </c>
      <c r="F5" t="s">
        <v>151</v>
      </c>
      <c r="G5" s="30">
        <v>100</v>
      </c>
      <c r="H5" s="30">
        <v>2945088</v>
      </c>
      <c r="I5" s="30">
        <v>29450880</v>
      </c>
      <c r="K5" s="52" t="str">
        <f t="shared" ref="K5:K68" si="0">LEFT(F5,4)</f>
        <v>Спир</v>
      </c>
    </row>
    <row r="6" spans="1:11">
      <c r="A6">
        <v>6042123</v>
      </c>
      <c r="B6" t="s">
        <v>2428</v>
      </c>
      <c r="C6" t="s">
        <v>1237</v>
      </c>
      <c r="D6" t="s">
        <v>1238</v>
      </c>
      <c r="E6">
        <v>45284</v>
      </c>
      <c r="F6" t="s">
        <v>151</v>
      </c>
      <c r="G6" s="30">
        <v>200</v>
      </c>
      <c r="H6" s="30">
        <v>2945040</v>
      </c>
      <c r="I6" s="30">
        <v>58900800</v>
      </c>
      <c r="K6" s="52" t="str">
        <f t="shared" si="0"/>
        <v>Спир</v>
      </c>
    </row>
    <row r="7" spans="1:11">
      <c r="A7">
        <v>6042186</v>
      </c>
      <c r="B7" t="s">
        <v>2428</v>
      </c>
      <c r="C7" t="s">
        <v>734</v>
      </c>
      <c r="D7" t="s">
        <v>735</v>
      </c>
      <c r="E7">
        <v>45433</v>
      </c>
      <c r="F7" t="s">
        <v>153</v>
      </c>
      <c r="G7" s="30">
        <v>100</v>
      </c>
      <c r="H7" s="30">
        <v>3470500</v>
      </c>
      <c r="I7" s="30">
        <v>34705000</v>
      </c>
      <c r="K7" s="52" t="str">
        <f t="shared" si="0"/>
        <v>Спир</v>
      </c>
    </row>
    <row r="8" spans="1:11">
      <c r="A8">
        <v>6042310</v>
      </c>
      <c r="B8" t="s">
        <v>2428</v>
      </c>
      <c r="C8" t="s">
        <v>1245</v>
      </c>
      <c r="D8" t="s">
        <v>1246</v>
      </c>
      <c r="E8">
        <v>18521</v>
      </c>
      <c r="F8" t="s">
        <v>94</v>
      </c>
      <c r="G8" s="30">
        <v>100</v>
      </c>
      <c r="H8" s="30">
        <v>6332999</v>
      </c>
      <c r="I8" s="30">
        <v>6332999</v>
      </c>
      <c r="K8" s="52" t="str">
        <f t="shared" si="0"/>
        <v>Бард</v>
      </c>
    </row>
    <row r="9" spans="1:11">
      <c r="A9">
        <v>6042311</v>
      </c>
      <c r="B9" t="s">
        <v>2428</v>
      </c>
      <c r="C9" t="s">
        <v>95</v>
      </c>
      <c r="D9" t="s">
        <v>96</v>
      </c>
      <c r="E9">
        <v>18521</v>
      </c>
      <c r="F9" t="s">
        <v>94</v>
      </c>
      <c r="G9" s="30">
        <v>500</v>
      </c>
      <c r="H9" s="30">
        <v>6325000</v>
      </c>
      <c r="I9" s="30">
        <v>31625000</v>
      </c>
      <c r="K9" s="52" t="str">
        <f t="shared" si="0"/>
        <v>Бард</v>
      </c>
    </row>
    <row r="10" spans="1:11">
      <c r="A10">
        <v>6043458</v>
      </c>
      <c r="B10" t="s">
        <v>2429</v>
      </c>
      <c r="C10" t="s">
        <v>239</v>
      </c>
      <c r="D10" t="s">
        <v>240</v>
      </c>
      <c r="E10">
        <v>45284</v>
      </c>
      <c r="F10" t="s">
        <v>151</v>
      </c>
      <c r="G10" s="30">
        <v>300</v>
      </c>
      <c r="H10" s="30">
        <v>2945041</v>
      </c>
      <c r="I10" s="30">
        <v>88351230</v>
      </c>
      <c r="K10" s="52" t="str">
        <f t="shared" si="0"/>
        <v>Спир</v>
      </c>
    </row>
    <row r="11" spans="1:11">
      <c r="A11">
        <v>6043459</v>
      </c>
      <c r="B11" t="s">
        <v>2429</v>
      </c>
      <c r="C11" t="s">
        <v>736</v>
      </c>
      <c r="D11" t="s">
        <v>737</v>
      </c>
      <c r="E11">
        <v>45284</v>
      </c>
      <c r="F11" t="s">
        <v>151</v>
      </c>
      <c r="G11" s="30">
        <v>200</v>
      </c>
      <c r="H11" s="30">
        <v>2945041</v>
      </c>
      <c r="I11" s="30">
        <v>58900820</v>
      </c>
      <c r="K11" s="52" t="str">
        <f t="shared" si="0"/>
        <v>Спир</v>
      </c>
    </row>
    <row r="12" spans="1:11">
      <c r="A12">
        <v>6043524</v>
      </c>
      <c r="B12" t="s">
        <v>2429</v>
      </c>
      <c r="C12" t="s">
        <v>264</v>
      </c>
      <c r="D12" t="s">
        <v>265</v>
      </c>
      <c r="E12">
        <v>45433</v>
      </c>
      <c r="F12" t="s">
        <v>153</v>
      </c>
      <c r="G12" s="30">
        <v>40</v>
      </c>
      <c r="H12" s="30">
        <v>3465840</v>
      </c>
      <c r="I12" s="30">
        <v>13863360</v>
      </c>
      <c r="K12" s="52" t="str">
        <f t="shared" si="0"/>
        <v>Спир</v>
      </c>
    </row>
    <row r="13" spans="1:11">
      <c r="A13">
        <v>6043525</v>
      </c>
      <c r="B13" t="s">
        <v>2429</v>
      </c>
      <c r="C13" t="s">
        <v>264</v>
      </c>
      <c r="D13" t="s">
        <v>265</v>
      </c>
      <c r="E13">
        <v>45433</v>
      </c>
      <c r="F13" t="s">
        <v>153</v>
      </c>
      <c r="G13" s="30">
        <v>40</v>
      </c>
      <c r="H13" s="30">
        <v>3465840</v>
      </c>
      <c r="I13" s="30">
        <v>13863360</v>
      </c>
      <c r="K13" s="52" t="str">
        <f t="shared" si="0"/>
        <v>Спир</v>
      </c>
    </row>
    <row r="14" spans="1:11">
      <c r="A14">
        <v>6044274</v>
      </c>
      <c r="B14" t="s">
        <v>2429</v>
      </c>
      <c r="C14" t="s">
        <v>2430</v>
      </c>
      <c r="D14" t="s">
        <v>2431</v>
      </c>
      <c r="E14">
        <v>18521</v>
      </c>
      <c r="F14" t="s">
        <v>94</v>
      </c>
      <c r="G14" s="30">
        <v>100</v>
      </c>
      <c r="H14" s="30">
        <v>6330000</v>
      </c>
      <c r="I14" s="30">
        <v>6330000</v>
      </c>
      <c r="K14" s="52" t="str">
        <f t="shared" si="0"/>
        <v>Бард</v>
      </c>
    </row>
    <row r="15" spans="1:11">
      <c r="A15">
        <v>6044275</v>
      </c>
      <c r="B15" t="s">
        <v>2429</v>
      </c>
      <c r="C15" t="s">
        <v>107</v>
      </c>
      <c r="D15" t="s">
        <v>108</v>
      </c>
      <c r="E15">
        <v>18521</v>
      </c>
      <c r="F15" t="s">
        <v>94</v>
      </c>
      <c r="G15" s="30">
        <v>500</v>
      </c>
      <c r="H15" s="30">
        <v>6326000</v>
      </c>
      <c r="I15" s="30">
        <v>31630000</v>
      </c>
      <c r="K15" s="52" t="str">
        <f t="shared" si="0"/>
        <v>Бард</v>
      </c>
    </row>
    <row r="16" spans="1:11">
      <c r="A16">
        <v>6046745</v>
      </c>
      <c r="B16" t="s">
        <v>2432</v>
      </c>
      <c r="C16" t="s">
        <v>260</v>
      </c>
      <c r="D16" t="s">
        <v>261</v>
      </c>
      <c r="E16">
        <v>45284</v>
      </c>
      <c r="F16" t="s">
        <v>151</v>
      </c>
      <c r="G16" s="30">
        <v>100</v>
      </c>
      <c r="H16" s="30">
        <v>2950999</v>
      </c>
      <c r="I16" s="30">
        <v>29509990</v>
      </c>
      <c r="K16" s="52" t="str">
        <f t="shared" si="0"/>
        <v>Спир</v>
      </c>
    </row>
    <row r="17" spans="1:11">
      <c r="A17">
        <v>6046746</v>
      </c>
      <c r="B17" t="s">
        <v>2432</v>
      </c>
      <c r="C17" t="s">
        <v>228</v>
      </c>
      <c r="D17" t="s">
        <v>229</v>
      </c>
      <c r="E17">
        <v>45284</v>
      </c>
      <c r="F17" t="s">
        <v>151</v>
      </c>
      <c r="G17" s="30">
        <v>130</v>
      </c>
      <c r="H17" s="30">
        <v>2950999</v>
      </c>
      <c r="I17" s="30">
        <v>38362987</v>
      </c>
      <c r="K17" s="52" t="str">
        <f t="shared" si="0"/>
        <v>Спир</v>
      </c>
    </row>
    <row r="18" spans="1:11">
      <c r="A18">
        <v>6046747</v>
      </c>
      <c r="B18" t="s">
        <v>2432</v>
      </c>
      <c r="C18" t="s">
        <v>515</v>
      </c>
      <c r="D18" t="s">
        <v>516</v>
      </c>
      <c r="E18">
        <v>45284</v>
      </c>
      <c r="F18" t="s">
        <v>151</v>
      </c>
      <c r="G18" s="30">
        <v>1150</v>
      </c>
      <c r="H18" s="30">
        <v>2883222</v>
      </c>
      <c r="I18" s="30">
        <v>331570530</v>
      </c>
      <c r="K18" s="52" t="str">
        <f t="shared" si="0"/>
        <v>Спир</v>
      </c>
    </row>
    <row r="19" spans="1:11">
      <c r="A19">
        <v>6046748</v>
      </c>
      <c r="B19" t="s">
        <v>2432</v>
      </c>
      <c r="C19" t="s">
        <v>171</v>
      </c>
      <c r="D19" t="s">
        <v>172</v>
      </c>
      <c r="E19">
        <v>45284</v>
      </c>
      <c r="F19" t="s">
        <v>151</v>
      </c>
      <c r="G19" s="30">
        <v>960</v>
      </c>
      <c r="H19" s="30">
        <v>2883162</v>
      </c>
      <c r="I19" s="30">
        <v>276783552</v>
      </c>
      <c r="K19" s="52" t="str">
        <f t="shared" si="0"/>
        <v>Спир</v>
      </c>
    </row>
    <row r="20" spans="1:11">
      <c r="A20">
        <v>6046749</v>
      </c>
      <c r="B20" t="s">
        <v>2432</v>
      </c>
      <c r="C20" t="s">
        <v>511</v>
      </c>
      <c r="D20" t="s">
        <v>512</v>
      </c>
      <c r="E20">
        <v>45284</v>
      </c>
      <c r="F20" t="s">
        <v>151</v>
      </c>
      <c r="G20" s="30">
        <v>200</v>
      </c>
      <c r="H20" s="30">
        <v>2883161</v>
      </c>
      <c r="I20" s="30">
        <v>57663220</v>
      </c>
      <c r="K20" s="52" t="str">
        <f t="shared" si="0"/>
        <v>Спир</v>
      </c>
    </row>
    <row r="21" spans="1:11">
      <c r="A21">
        <v>6046818</v>
      </c>
      <c r="B21" t="s">
        <v>2432</v>
      </c>
      <c r="C21" t="s">
        <v>498</v>
      </c>
      <c r="D21" t="s">
        <v>499</v>
      </c>
      <c r="E21">
        <v>45433</v>
      </c>
      <c r="F21" t="s">
        <v>153</v>
      </c>
      <c r="G21" s="30">
        <v>10</v>
      </c>
      <c r="H21" s="30">
        <v>3393700</v>
      </c>
      <c r="I21" s="30">
        <v>3393700</v>
      </c>
      <c r="K21" s="52" t="str">
        <f t="shared" si="0"/>
        <v>Спир</v>
      </c>
    </row>
    <row r="22" spans="1:11">
      <c r="A22">
        <v>6048559</v>
      </c>
      <c r="B22" t="s">
        <v>2432</v>
      </c>
      <c r="C22" t="s">
        <v>509</v>
      </c>
      <c r="D22" t="s">
        <v>510</v>
      </c>
      <c r="E22">
        <v>45284</v>
      </c>
      <c r="F22" t="s">
        <v>151</v>
      </c>
      <c r="G22" s="30">
        <v>200</v>
      </c>
      <c r="H22" s="30">
        <v>2883160</v>
      </c>
      <c r="I22" s="30">
        <v>57663200</v>
      </c>
      <c r="K22" s="52" t="str">
        <f t="shared" si="0"/>
        <v>Спир</v>
      </c>
    </row>
    <row r="23" spans="1:11">
      <c r="A23">
        <v>6048766</v>
      </c>
      <c r="B23" t="s">
        <v>2432</v>
      </c>
      <c r="C23" t="s">
        <v>92</v>
      </c>
      <c r="D23" t="s">
        <v>93</v>
      </c>
      <c r="E23">
        <v>18521</v>
      </c>
      <c r="F23" t="s">
        <v>94</v>
      </c>
      <c r="G23" s="30">
        <v>300</v>
      </c>
      <c r="H23" s="30">
        <v>6325205</v>
      </c>
      <c r="I23" s="30">
        <v>18975615</v>
      </c>
      <c r="K23" s="52" t="str">
        <f t="shared" si="0"/>
        <v>Бард</v>
      </c>
    </row>
    <row r="24" spans="1:11">
      <c r="A24">
        <v>6048767</v>
      </c>
      <c r="B24" t="s">
        <v>2432</v>
      </c>
      <c r="C24" t="s">
        <v>279</v>
      </c>
      <c r="D24" t="s">
        <v>122</v>
      </c>
      <c r="E24">
        <v>18521</v>
      </c>
      <c r="F24" t="s">
        <v>94</v>
      </c>
      <c r="G24" s="30">
        <v>100</v>
      </c>
      <c r="H24" s="30">
        <v>6325059</v>
      </c>
      <c r="I24" s="30">
        <v>6325059</v>
      </c>
      <c r="K24" s="52" t="str">
        <f t="shared" si="0"/>
        <v>Бард</v>
      </c>
    </row>
    <row r="25" spans="1:11">
      <c r="A25">
        <v>6048768</v>
      </c>
      <c r="B25" t="s">
        <v>2432</v>
      </c>
      <c r="C25" t="s">
        <v>95</v>
      </c>
      <c r="D25" t="s">
        <v>96</v>
      </c>
      <c r="E25">
        <v>18521</v>
      </c>
      <c r="F25" t="s">
        <v>94</v>
      </c>
      <c r="G25" s="30">
        <v>200</v>
      </c>
      <c r="H25" s="30">
        <v>6325000</v>
      </c>
      <c r="I25" s="30">
        <v>12650000</v>
      </c>
      <c r="K25" s="52" t="str">
        <f t="shared" si="0"/>
        <v>Бард</v>
      </c>
    </row>
    <row r="26" spans="1:11">
      <c r="A26">
        <v>6049140</v>
      </c>
      <c r="B26" t="s">
        <v>2432</v>
      </c>
      <c r="C26" t="s">
        <v>199</v>
      </c>
      <c r="D26" t="s">
        <v>200</v>
      </c>
      <c r="E26">
        <v>59270</v>
      </c>
      <c r="F26" t="s">
        <v>1226</v>
      </c>
      <c r="G26" s="30">
        <v>7000</v>
      </c>
      <c r="H26" s="30">
        <v>288316001</v>
      </c>
      <c r="I26" s="30">
        <v>2018212007</v>
      </c>
      <c r="K26" s="52" t="str">
        <f t="shared" si="0"/>
        <v>Спир</v>
      </c>
    </row>
    <row r="27" spans="1:11">
      <c r="A27">
        <v>6049910</v>
      </c>
      <c r="B27" t="s">
        <v>2357</v>
      </c>
      <c r="C27" t="s">
        <v>176</v>
      </c>
      <c r="D27" t="s">
        <v>177</v>
      </c>
      <c r="E27">
        <v>45284</v>
      </c>
      <c r="F27" t="s">
        <v>151</v>
      </c>
      <c r="G27" s="30">
        <v>100</v>
      </c>
      <c r="H27" s="30">
        <v>2883400</v>
      </c>
      <c r="I27" s="30">
        <v>28834000</v>
      </c>
      <c r="K27" s="52" t="str">
        <f t="shared" si="0"/>
        <v>Спир</v>
      </c>
    </row>
    <row r="28" spans="1:11">
      <c r="A28">
        <v>6049911</v>
      </c>
      <c r="B28" t="s">
        <v>2357</v>
      </c>
      <c r="C28" t="s">
        <v>1227</v>
      </c>
      <c r="D28" t="s">
        <v>1228</v>
      </c>
      <c r="E28">
        <v>45284</v>
      </c>
      <c r="F28" t="s">
        <v>151</v>
      </c>
      <c r="G28" s="30">
        <v>1200</v>
      </c>
      <c r="H28" s="30">
        <v>2883166</v>
      </c>
      <c r="I28" s="30">
        <v>345979920</v>
      </c>
      <c r="K28" s="52" t="str">
        <f t="shared" si="0"/>
        <v>Спир</v>
      </c>
    </row>
    <row r="29" spans="1:11">
      <c r="A29">
        <v>6050753</v>
      </c>
      <c r="B29" t="s">
        <v>2357</v>
      </c>
      <c r="C29" t="s">
        <v>95</v>
      </c>
      <c r="D29" t="s">
        <v>96</v>
      </c>
      <c r="E29">
        <v>18521</v>
      </c>
      <c r="F29" t="s">
        <v>94</v>
      </c>
      <c r="G29" s="30">
        <v>600</v>
      </c>
      <c r="H29" s="30">
        <v>6325000</v>
      </c>
      <c r="I29" s="30">
        <v>37950000</v>
      </c>
      <c r="K29" s="52" t="str">
        <f t="shared" si="0"/>
        <v>Бард</v>
      </c>
    </row>
    <row r="30" spans="1:11">
      <c r="A30">
        <v>6051634</v>
      </c>
      <c r="B30" t="s">
        <v>2357</v>
      </c>
      <c r="C30" t="s">
        <v>182</v>
      </c>
      <c r="D30" t="s">
        <v>183</v>
      </c>
      <c r="E30">
        <v>45284</v>
      </c>
      <c r="F30" t="s">
        <v>151</v>
      </c>
      <c r="G30" s="30">
        <v>500</v>
      </c>
      <c r="H30" s="30">
        <v>2883161</v>
      </c>
      <c r="I30" s="30">
        <v>144158050</v>
      </c>
      <c r="K30" s="52" t="str">
        <f t="shared" si="0"/>
        <v>Спир</v>
      </c>
    </row>
    <row r="31" spans="1:11">
      <c r="A31">
        <v>6051635</v>
      </c>
      <c r="B31" t="s">
        <v>2357</v>
      </c>
      <c r="C31" t="s">
        <v>214</v>
      </c>
      <c r="D31" t="s">
        <v>215</v>
      </c>
      <c r="E31">
        <v>9945284</v>
      </c>
      <c r="F31" t="s">
        <v>257</v>
      </c>
      <c r="G31" s="30">
        <v>30</v>
      </c>
      <c r="H31" s="30">
        <v>2883160</v>
      </c>
      <c r="I31" s="30">
        <v>8649480</v>
      </c>
      <c r="K31" s="52" t="str">
        <f t="shared" si="0"/>
        <v>Спир</v>
      </c>
    </row>
    <row r="32" spans="1:11">
      <c r="A32">
        <v>6053226</v>
      </c>
      <c r="B32" t="s">
        <v>2433</v>
      </c>
      <c r="C32" t="s">
        <v>171</v>
      </c>
      <c r="D32" t="s">
        <v>172</v>
      </c>
      <c r="E32">
        <v>45285</v>
      </c>
      <c r="F32" t="s">
        <v>152</v>
      </c>
      <c r="G32" s="30">
        <v>960</v>
      </c>
      <c r="H32" s="30">
        <v>2878681</v>
      </c>
      <c r="I32" s="30">
        <v>276353376</v>
      </c>
      <c r="K32" s="52" t="str">
        <f t="shared" si="0"/>
        <v>Спир</v>
      </c>
    </row>
    <row r="33" spans="1:11">
      <c r="A33">
        <v>6053227</v>
      </c>
      <c r="B33" t="s">
        <v>2433</v>
      </c>
      <c r="C33" t="s">
        <v>295</v>
      </c>
      <c r="D33" t="s">
        <v>296</v>
      </c>
      <c r="E33">
        <v>45284</v>
      </c>
      <c r="F33" t="s">
        <v>151</v>
      </c>
      <c r="G33" s="30">
        <v>100</v>
      </c>
      <c r="H33" s="30">
        <v>2883161</v>
      </c>
      <c r="I33" s="30">
        <v>28831610</v>
      </c>
      <c r="K33" s="52" t="str">
        <f t="shared" si="0"/>
        <v>Спир</v>
      </c>
    </row>
    <row r="34" spans="1:11">
      <c r="A34">
        <v>6054071</v>
      </c>
      <c r="B34" t="s">
        <v>2433</v>
      </c>
      <c r="C34" t="s">
        <v>95</v>
      </c>
      <c r="D34" t="s">
        <v>96</v>
      </c>
      <c r="E34">
        <v>18521</v>
      </c>
      <c r="F34" t="s">
        <v>94</v>
      </c>
      <c r="G34" s="30">
        <v>600</v>
      </c>
      <c r="H34" s="30">
        <v>6325000</v>
      </c>
      <c r="I34" s="30">
        <v>37950000</v>
      </c>
      <c r="K34" s="52" t="str">
        <f t="shared" si="0"/>
        <v>Бард</v>
      </c>
    </row>
    <row r="35" spans="1:11">
      <c r="A35">
        <v>6055291</v>
      </c>
      <c r="B35" t="s">
        <v>2433</v>
      </c>
      <c r="C35" t="s">
        <v>180</v>
      </c>
      <c r="D35" t="s">
        <v>181</v>
      </c>
      <c r="E35">
        <v>45285</v>
      </c>
      <c r="F35" t="s">
        <v>152</v>
      </c>
      <c r="G35" s="30">
        <v>4400</v>
      </c>
      <c r="H35" s="30">
        <v>2878711</v>
      </c>
      <c r="I35" s="30">
        <v>1266632840</v>
      </c>
      <c r="K35" s="52" t="str">
        <f t="shared" si="0"/>
        <v>Спир</v>
      </c>
    </row>
    <row r="36" spans="1:11">
      <c r="A36">
        <v>6055341</v>
      </c>
      <c r="B36" t="s">
        <v>2433</v>
      </c>
      <c r="C36" t="s">
        <v>2434</v>
      </c>
      <c r="D36" t="s">
        <v>2435</v>
      </c>
      <c r="E36">
        <v>45433</v>
      </c>
      <c r="F36" t="s">
        <v>153</v>
      </c>
      <c r="G36" s="30">
        <v>20</v>
      </c>
      <c r="H36" s="30">
        <v>3393700</v>
      </c>
      <c r="I36" s="30">
        <v>6787400</v>
      </c>
      <c r="K36" s="52" t="str">
        <f t="shared" si="0"/>
        <v>Спир</v>
      </c>
    </row>
    <row r="37" spans="1:11">
      <c r="A37">
        <v>6056689</v>
      </c>
      <c r="B37" t="s">
        <v>2436</v>
      </c>
      <c r="C37" t="s">
        <v>2437</v>
      </c>
      <c r="D37" t="s">
        <v>2438</v>
      </c>
      <c r="E37">
        <v>45284</v>
      </c>
      <c r="F37" t="s">
        <v>151</v>
      </c>
      <c r="G37" s="30">
        <v>10</v>
      </c>
      <c r="H37" s="30">
        <v>2883200</v>
      </c>
      <c r="I37" s="30">
        <v>2883200</v>
      </c>
      <c r="K37" s="52" t="str">
        <f t="shared" si="0"/>
        <v>Спир</v>
      </c>
    </row>
    <row r="38" spans="1:11">
      <c r="A38">
        <v>6057595</v>
      </c>
      <c r="B38" t="s">
        <v>2436</v>
      </c>
      <c r="C38" t="s">
        <v>1249</v>
      </c>
      <c r="D38" t="s">
        <v>1250</v>
      </c>
      <c r="E38">
        <v>18521</v>
      </c>
      <c r="F38" t="s">
        <v>94</v>
      </c>
      <c r="G38" s="30">
        <v>100</v>
      </c>
      <c r="H38" s="30">
        <v>6350999</v>
      </c>
      <c r="I38" s="30">
        <v>6350999</v>
      </c>
      <c r="K38" s="52" t="str">
        <f t="shared" si="0"/>
        <v>Бард</v>
      </c>
    </row>
    <row r="39" spans="1:11">
      <c r="A39">
        <v>6057596</v>
      </c>
      <c r="B39" t="s">
        <v>2436</v>
      </c>
      <c r="C39" t="s">
        <v>95</v>
      </c>
      <c r="D39" t="s">
        <v>96</v>
      </c>
      <c r="E39">
        <v>18521</v>
      </c>
      <c r="F39" t="s">
        <v>94</v>
      </c>
      <c r="G39" s="30">
        <v>600</v>
      </c>
      <c r="H39" s="30">
        <v>6325000</v>
      </c>
      <c r="I39" s="30">
        <v>37950000</v>
      </c>
      <c r="K39" s="52" t="str">
        <f t="shared" si="0"/>
        <v>Бард</v>
      </c>
    </row>
    <row r="40" spans="1:11">
      <c r="A40">
        <v>6058597</v>
      </c>
      <c r="B40" t="s">
        <v>2436</v>
      </c>
      <c r="C40" t="s">
        <v>161</v>
      </c>
      <c r="D40" t="s">
        <v>162</v>
      </c>
      <c r="E40">
        <v>45284</v>
      </c>
      <c r="F40" t="s">
        <v>151</v>
      </c>
      <c r="G40" s="30">
        <v>200</v>
      </c>
      <c r="H40" s="30">
        <v>2883167</v>
      </c>
      <c r="I40" s="30">
        <v>57663340</v>
      </c>
      <c r="K40" s="52" t="str">
        <f t="shared" si="0"/>
        <v>Спир</v>
      </c>
    </row>
    <row r="41" spans="1:11">
      <c r="A41">
        <v>6058598</v>
      </c>
      <c r="B41" t="s">
        <v>2436</v>
      </c>
      <c r="C41" t="s">
        <v>287</v>
      </c>
      <c r="D41" t="s">
        <v>288</v>
      </c>
      <c r="E41">
        <v>45284</v>
      </c>
      <c r="F41" t="s">
        <v>151</v>
      </c>
      <c r="G41" s="30">
        <v>50</v>
      </c>
      <c r="H41" s="30">
        <v>2883166</v>
      </c>
      <c r="I41" s="30">
        <v>14415830</v>
      </c>
      <c r="K41" s="52" t="str">
        <f t="shared" si="0"/>
        <v>Спир</v>
      </c>
    </row>
    <row r="42" spans="1:11">
      <c r="A42">
        <v>6058639</v>
      </c>
      <c r="B42" t="s">
        <v>2436</v>
      </c>
      <c r="C42" t="s">
        <v>2439</v>
      </c>
      <c r="D42" t="s">
        <v>2440</v>
      </c>
      <c r="E42">
        <v>45433</v>
      </c>
      <c r="F42" t="s">
        <v>153</v>
      </c>
      <c r="G42" s="30">
        <v>30</v>
      </c>
      <c r="H42" s="30">
        <v>3393700</v>
      </c>
      <c r="I42" s="30">
        <v>10181100</v>
      </c>
      <c r="K42" s="52" t="str">
        <f t="shared" si="0"/>
        <v>Спир</v>
      </c>
    </row>
    <row r="43" spans="1:11">
      <c r="A43">
        <v>6058947</v>
      </c>
      <c r="B43" t="s">
        <v>2436</v>
      </c>
      <c r="C43" t="s">
        <v>202</v>
      </c>
      <c r="D43" t="s">
        <v>203</v>
      </c>
      <c r="E43">
        <v>54511</v>
      </c>
      <c r="F43" t="s">
        <v>506</v>
      </c>
      <c r="G43" s="30">
        <v>18000</v>
      </c>
      <c r="H43" s="30">
        <v>287868000</v>
      </c>
      <c r="I43" s="30">
        <v>5181624000</v>
      </c>
      <c r="K43" s="52" t="str">
        <f t="shared" si="0"/>
        <v>Спир</v>
      </c>
    </row>
    <row r="44" spans="1:11">
      <c r="A44">
        <v>6059900</v>
      </c>
      <c r="B44" t="s">
        <v>2358</v>
      </c>
      <c r="C44" t="s">
        <v>235</v>
      </c>
      <c r="D44" t="s">
        <v>236</v>
      </c>
      <c r="E44">
        <v>45284</v>
      </c>
      <c r="F44" t="s">
        <v>151</v>
      </c>
      <c r="G44" s="30">
        <v>3150</v>
      </c>
      <c r="H44" s="30">
        <v>2883888</v>
      </c>
      <c r="I44" s="30">
        <v>908424720</v>
      </c>
      <c r="K44" s="52" t="str">
        <f t="shared" si="0"/>
        <v>Спир</v>
      </c>
    </row>
    <row r="45" spans="1:11">
      <c r="A45">
        <v>6059901</v>
      </c>
      <c r="B45" t="s">
        <v>2358</v>
      </c>
      <c r="C45" t="s">
        <v>230</v>
      </c>
      <c r="D45" t="s">
        <v>231</v>
      </c>
      <c r="E45">
        <v>45284</v>
      </c>
      <c r="F45" t="s">
        <v>151</v>
      </c>
      <c r="G45" s="30">
        <v>100</v>
      </c>
      <c r="H45" s="30">
        <v>2883777</v>
      </c>
      <c r="I45" s="30">
        <v>28837770</v>
      </c>
      <c r="K45" s="52" t="str">
        <f t="shared" si="0"/>
        <v>Спир</v>
      </c>
    </row>
    <row r="46" spans="1:11">
      <c r="A46">
        <v>6059902</v>
      </c>
      <c r="B46" t="s">
        <v>2358</v>
      </c>
      <c r="C46" t="s">
        <v>159</v>
      </c>
      <c r="D46" t="s">
        <v>160</v>
      </c>
      <c r="E46">
        <v>45284</v>
      </c>
      <c r="F46" t="s">
        <v>151</v>
      </c>
      <c r="G46" s="30">
        <v>1550</v>
      </c>
      <c r="H46" s="30">
        <v>2883776</v>
      </c>
      <c r="I46" s="30">
        <v>446985280</v>
      </c>
      <c r="K46" s="52" t="str">
        <f t="shared" si="0"/>
        <v>Спир</v>
      </c>
    </row>
    <row r="47" spans="1:11">
      <c r="A47">
        <v>6059957</v>
      </c>
      <c r="B47" t="s">
        <v>2358</v>
      </c>
      <c r="C47" t="s">
        <v>2441</v>
      </c>
      <c r="D47" t="s">
        <v>2442</v>
      </c>
      <c r="E47">
        <v>45433</v>
      </c>
      <c r="F47" t="s">
        <v>153</v>
      </c>
      <c r="G47" s="30">
        <v>40</v>
      </c>
      <c r="H47" s="30">
        <v>3393700</v>
      </c>
      <c r="I47" s="30">
        <v>13574800</v>
      </c>
      <c r="K47" s="52" t="str">
        <f t="shared" si="0"/>
        <v>Спир</v>
      </c>
    </row>
    <row r="48" spans="1:11">
      <c r="A48">
        <v>6060819</v>
      </c>
      <c r="B48" t="s">
        <v>2358</v>
      </c>
      <c r="C48" t="s">
        <v>2443</v>
      </c>
      <c r="D48" t="s">
        <v>2444</v>
      </c>
      <c r="E48">
        <v>18521</v>
      </c>
      <c r="F48" t="s">
        <v>94</v>
      </c>
      <c r="G48" s="30">
        <v>700</v>
      </c>
      <c r="H48" s="30">
        <v>6325000</v>
      </c>
      <c r="I48" s="30">
        <v>44275000</v>
      </c>
      <c r="K48" s="52" t="str">
        <f t="shared" si="0"/>
        <v>Бард</v>
      </c>
    </row>
    <row r="49" spans="1:11">
      <c r="A49">
        <v>6061693</v>
      </c>
      <c r="B49" t="s">
        <v>2358</v>
      </c>
      <c r="C49" t="s">
        <v>159</v>
      </c>
      <c r="D49" t="s">
        <v>160</v>
      </c>
      <c r="E49">
        <v>45284</v>
      </c>
      <c r="F49" t="s">
        <v>151</v>
      </c>
      <c r="G49" s="30">
        <v>1600</v>
      </c>
      <c r="H49" s="30">
        <v>2883222</v>
      </c>
      <c r="I49" s="30">
        <v>461315520</v>
      </c>
      <c r="K49" s="52" t="str">
        <f t="shared" si="0"/>
        <v>Спир</v>
      </c>
    </row>
    <row r="50" spans="1:11">
      <c r="A50">
        <v>6061851</v>
      </c>
      <c r="B50" t="s">
        <v>2358</v>
      </c>
      <c r="C50" t="s">
        <v>95</v>
      </c>
      <c r="D50" t="s">
        <v>96</v>
      </c>
      <c r="E50">
        <v>18521</v>
      </c>
      <c r="F50" t="s">
        <v>94</v>
      </c>
      <c r="G50" s="30">
        <v>700</v>
      </c>
      <c r="H50" s="30">
        <v>6325000</v>
      </c>
      <c r="I50" s="30">
        <v>44275000</v>
      </c>
      <c r="K50" s="52" t="str">
        <f t="shared" si="0"/>
        <v>Бард</v>
      </c>
    </row>
    <row r="51" spans="1:11">
      <c r="A51">
        <v>6062950</v>
      </c>
      <c r="B51" t="s">
        <v>2445</v>
      </c>
      <c r="C51" t="s">
        <v>2439</v>
      </c>
      <c r="D51" t="s">
        <v>2440</v>
      </c>
      <c r="E51">
        <v>45433</v>
      </c>
      <c r="F51" t="s">
        <v>153</v>
      </c>
      <c r="G51" s="30">
        <v>20</v>
      </c>
      <c r="H51" s="30">
        <v>3393700</v>
      </c>
      <c r="I51" s="30">
        <v>6787400</v>
      </c>
      <c r="K51" s="52" t="str">
        <f t="shared" si="0"/>
        <v>Спир</v>
      </c>
    </row>
    <row r="52" spans="1:11">
      <c r="A52">
        <v>6062951</v>
      </c>
      <c r="B52" t="s">
        <v>2445</v>
      </c>
      <c r="C52" t="s">
        <v>769</v>
      </c>
      <c r="D52" t="s">
        <v>770</v>
      </c>
      <c r="E52">
        <v>45433</v>
      </c>
      <c r="F52" t="s">
        <v>153</v>
      </c>
      <c r="G52" s="30">
        <v>200</v>
      </c>
      <c r="H52" s="30">
        <v>3393700</v>
      </c>
      <c r="I52" s="30">
        <v>67874000</v>
      </c>
      <c r="K52" s="52" t="str">
        <f t="shared" si="0"/>
        <v>Спир</v>
      </c>
    </row>
    <row r="53" spans="1:11">
      <c r="A53">
        <v>6063921</v>
      </c>
      <c r="B53" t="s">
        <v>2445</v>
      </c>
      <c r="C53" t="s">
        <v>2430</v>
      </c>
      <c r="D53" t="s">
        <v>2431</v>
      </c>
      <c r="E53">
        <v>18521</v>
      </c>
      <c r="F53" t="s">
        <v>94</v>
      </c>
      <c r="G53" s="30">
        <v>100</v>
      </c>
      <c r="H53" s="30">
        <v>6338000</v>
      </c>
      <c r="I53" s="30">
        <v>6338000</v>
      </c>
      <c r="K53" s="52" t="str">
        <f t="shared" si="0"/>
        <v>Бард</v>
      </c>
    </row>
    <row r="54" spans="1:11">
      <c r="A54">
        <v>6063922</v>
      </c>
      <c r="B54" t="s">
        <v>2445</v>
      </c>
      <c r="C54" t="s">
        <v>2430</v>
      </c>
      <c r="D54" t="s">
        <v>2431</v>
      </c>
      <c r="E54">
        <v>18521</v>
      </c>
      <c r="F54" t="s">
        <v>94</v>
      </c>
      <c r="G54" s="30">
        <v>100</v>
      </c>
      <c r="H54" s="30">
        <v>6338000</v>
      </c>
      <c r="I54" s="30">
        <v>6338000</v>
      </c>
      <c r="K54" s="52" t="str">
        <f t="shared" si="0"/>
        <v>Бард</v>
      </c>
    </row>
    <row r="55" spans="1:11">
      <c r="A55">
        <v>6063923</v>
      </c>
      <c r="B55" t="s">
        <v>2445</v>
      </c>
      <c r="C55" t="s">
        <v>95</v>
      </c>
      <c r="D55" t="s">
        <v>96</v>
      </c>
      <c r="E55">
        <v>18521</v>
      </c>
      <c r="F55" t="s">
        <v>94</v>
      </c>
      <c r="G55" s="30">
        <v>500</v>
      </c>
      <c r="H55" s="30">
        <v>6325000</v>
      </c>
      <c r="I55" s="30">
        <v>31625000</v>
      </c>
      <c r="K55" s="52" t="str">
        <f t="shared" si="0"/>
        <v>Бард</v>
      </c>
    </row>
    <row r="56" spans="1:11">
      <c r="A56">
        <v>6064820</v>
      </c>
      <c r="B56" t="s">
        <v>2445</v>
      </c>
      <c r="C56" t="s">
        <v>241</v>
      </c>
      <c r="D56" t="s">
        <v>242</v>
      </c>
      <c r="E56">
        <v>45284</v>
      </c>
      <c r="F56" t="s">
        <v>151</v>
      </c>
      <c r="G56" s="30">
        <v>70</v>
      </c>
      <c r="H56" s="30">
        <v>2884848</v>
      </c>
      <c r="I56" s="30">
        <v>20193936</v>
      </c>
      <c r="K56" s="52" t="str">
        <f t="shared" si="0"/>
        <v>Спир</v>
      </c>
    </row>
    <row r="57" spans="1:11">
      <c r="A57">
        <v>6064821</v>
      </c>
      <c r="B57" t="s">
        <v>2445</v>
      </c>
      <c r="C57" t="s">
        <v>2446</v>
      </c>
      <c r="D57" t="s">
        <v>2447</v>
      </c>
      <c r="E57">
        <v>45284</v>
      </c>
      <c r="F57" t="s">
        <v>151</v>
      </c>
      <c r="G57" s="30">
        <v>50</v>
      </c>
      <c r="H57" s="30">
        <v>2884700</v>
      </c>
      <c r="I57" s="30">
        <v>14423500</v>
      </c>
      <c r="K57" s="52" t="str">
        <f t="shared" si="0"/>
        <v>Спир</v>
      </c>
    </row>
    <row r="58" spans="1:11">
      <c r="A58">
        <v>6064822</v>
      </c>
      <c r="B58" t="s">
        <v>2445</v>
      </c>
      <c r="C58" t="s">
        <v>251</v>
      </c>
      <c r="D58" t="s">
        <v>252</v>
      </c>
      <c r="E58">
        <v>45284</v>
      </c>
      <c r="F58" t="s">
        <v>151</v>
      </c>
      <c r="G58" s="30">
        <v>20</v>
      </c>
      <c r="H58" s="30">
        <v>2884000</v>
      </c>
      <c r="I58" s="30">
        <v>5768000</v>
      </c>
      <c r="K58" s="52" t="str">
        <f t="shared" si="0"/>
        <v>Спир</v>
      </c>
    </row>
    <row r="59" spans="1:11">
      <c r="A59">
        <v>6064823</v>
      </c>
      <c r="B59" t="s">
        <v>2445</v>
      </c>
      <c r="C59" t="s">
        <v>2448</v>
      </c>
      <c r="D59" t="s">
        <v>2449</v>
      </c>
      <c r="E59">
        <v>45284</v>
      </c>
      <c r="F59" t="s">
        <v>151</v>
      </c>
      <c r="G59" s="30">
        <v>20</v>
      </c>
      <c r="H59" s="30">
        <v>2884000</v>
      </c>
      <c r="I59" s="30">
        <v>5768000</v>
      </c>
      <c r="K59" s="52" t="str">
        <f t="shared" si="0"/>
        <v>Спир</v>
      </c>
    </row>
    <row r="60" spans="1:11">
      <c r="A60">
        <v>6064824</v>
      </c>
      <c r="B60" t="s">
        <v>2445</v>
      </c>
      <c r="C60" t="s">
        <v>224</v>
      </c>
      <c r="D60" t="s">
        <v>225</v>
      </c>
      <c r="E60">
        <v>45284</v>
      </c>
      <c r="F60" t="s">
        <v>151</v>
      </c>
      <c r="G60" s="30">
        <v>3220</v>
      </c>
      <c r="H60" s="30">
        <v>2883161</v>
      </c>
      <c r="I60" s="30">
        <v>928377842</v>
      </c>
      <c r="K60" s="52" t="str">
        <f t="shared" si="0"/>
        <v>Спир</v>
      </c>
    </row>
    <row r="61" spans="1:11">
      <c r="A61">
        <v>6065805</v>
      </c>
      <c r="B61" t="s">
        <v>2359</v>
      </c>
      <c r="C61" t="s">
        <v>161</v>
      </c>
      <c r="D61" t="s">
        <v>162</v>
      </c>
      <c r="E61">
        <v>45284</v>
      </c>
      <c r="F61" t="s">
        <v>151</v>
      </c>
      <c r="G61" s="30">
        <v>200</v>
      </c>
      <c r="H61" s="30">
        <v>2883500</v>
      </c>
      <c r="I61" s="30">
        <v>57670000</v>
      </c>
      <c r="K61" s="52" t="str">
        <f t="shared" si="0"/>
        <v>Спир</v>
      </c>
    </row>
    <row r="62" spans="1:11">
      <c r="A62">
        <v>6065806</v>
      </c>
      <c r="B62" t="s">
        <v>2359</v>
      </c>
      <c r="C62" t="s">
        <v>224</v>
      </c>
      <c r="D62" t="s">
        <v>225</v>
      </c>
      <c r="E62">
        <v>45284</v>
      </c>
      <c r="F62" t="s">
        <v>151</v>
      </c>
      <c r="G62" s="30">
        <v>3220</v>
      </c>
      <c r="H62" s="30">
        <v>2883161</v>
      </c>
      <c r="I62" s="30">
        <v>928377842</v>
      </c>
      <c r="K62" s="52" t="str">
        <f t="shared" si="0"/>
        <v>Спир</v>
      </c>
    </row>
    <row r="63" spans="1:11">
      <c r="A63">
        <v>6065854</v>
      </c>
      <c r="B63" t="s">
        <v>2359</v>
      </c>
      <c r="C63" t="s">
        <v>243</v>
      </c>
      <c r="D63" t="s">
        <v>244</v>
      </c>
      <c r="E63">
        <v>45433</v>
      </c>
      <c r="F63" t="s">
        <v>153</v>
      </c>
      <c r="G63" s="30">
        <v>200</v>
      </c>
      <c r="H63" s="30">
        <v>3393701</v>
      </c>
      <c r="I63" s="30">
        <v>67874020</v>
      </c>
      <c r="K63" s="52" t="str">
        <f t="shared" si="0"/>
        <v>Спир</v>
      </c>
    </row>
    <row r="64" spans="1:11">
      <c r="A64">
        <v>6066950</v>
      </c>
      <c r="B64" t="s">
        <v>2359</v>
      </c>
      <c r="C64" t="s">
        <v>95</v>
      </c>
      <c r="D64" t="s">
        <v>96</v>
      </c>
      <c r="E64">
        <v>18521</v>
      </c>
      <c r="F64" t="s">
        <v>94</v>
      </c>
      <c r="G64" s="30">
        <v>700</v>
      </c>
      <c r="H64" s="30">
        <v>6325000</v>
      </c>
      <c r="I64" s="30">
        <v>44275000</v>
      </c>
      <c r="K64" s="52" t="str">
        <f t="shared" si="0"/>
        <v>Бард</v>
      </c>
    </row>
    <row r="65" spans="1:11">
      <c r="A65">
        <v>6067778</v>
      </c>
      <c r="B65" t="s">
        <v>2359</v>
      </c>
      <c r="C65" t="s">
        <v>759</v>
      </c>
      <c r="D65" t="s">
        <v>760</v>
      </c>
      <c r="E65">
        <v>45433</v>
      </c>
      <c r="F65" t="s">
        <v>153</v>
      </c>
      <c r="G65" s="30">
        <v>10</v>
      </c>
      <c r="H65" s="30">
        <v>3393700</v>
      </c>
      <c r="I65" s="30">
        <v>3393700</v>
      </c>
      <c r="K65" s="52" t="str">
        <f t="shared" si="0"/>
        <v>Спир</v>
      </c>
    </row>
    <row r="66" spans="1:11">
      <c r="A66">
        <v>6069076</v>
      </c>
      <c r="B66" t="s">
        <v>2450</v>
      </c>
      <c r="C66" t="s">
        <v>1233</v>
      </c>
      <c r="D66" t="s">
        <v>1234</v>
      </c>
      <c r="E66">
        <v>45433</v>
      </c>
      <c r="F66" t="s">
        <v>153</v>
      </c>
      <c r="G66" s="30">
        <v>200</v>
      </c>
      <c r="H66" s="30">
        <v>3393700</v>
      </c>
      <c r="I66" s="30">
        <v>67874000</v>
      </c>
      <c r="K66" s="52" t="str">
        <f t="shared" si="0"/>
        <v>Спир</v>
      </c>
    </row>
    <row r="67" spans="1:11">
      <c r="A67">
        <v>6069506</v>
      </c>
      <c r="B67" t="s">
        <v>2450</v>
      </c>
      <c r="C67" t="s">
        <v>92</v>
      </c>
      <c r="D67" t="s">
        <v>93</v>
      </c>
      <c r="E67">
        <v>18521</v>
      </c>
      <c r="F67" t="s">
        <v>94</v>
      </c>
      <c r="G67" s="30">
        <v>200</v>
      </c>
      <c r="H67" s="30">
        <v>6325205</v>
      </c>
      <c r="I67" s="30">
        <v>12650410</v>
      </c>
      <c r="K67" s="52" t="str">
        <f t="shared" si="0"/>
        <v>Бард</v>
      </c>
    </row>
    <row r="68" spans="1:11">
      <c r="A68">
        <v>6069507</v>
      </c>
      <c r="B68" t="s">
        <v>2450</v>
      </c>
      <c r="C68" t="s">
        <v>95</v>
      </c>
      <c r="D68" t="s">
        <v>96</v>
      </c>
      <c r="E68">
        <v>18521</v>
      </c>
      <c r="F68" t="s">
        <v>94</v>
      </c>
      <c r="G68" s="30">
        <v>500</v>
      </c>
      <c r="H68" s="30">
        <v>6325000</v>
      </c>
      <c r="I68" s="30">
        <v>31625000</v>
      </c>
      <c r="K68" s="52" t="str">
        <f t="shared" si="0"/>
        <v>Бард</v>
      </c>
    </row>
    <row r="69" spans="1:11">
      <c r="A69">
        <v>6071210</v>
      </c>
      <c r="B69" t="s">
        <v>2450</v>
      </c>
      <c r="C69" t="s">
        <v>1239</v>
      </c>
      <c r="D69" t="s">
        <v>1240</v>
      </c>
      <c r="E69">
        <v>45284</v>
      </c>
      <c r="F69" t="s">
        <v>151</v>
      </c>
      <c r="G69" s="30">
        <v>50</v>
      </c>
      <c r="H69" s="30">
        <v>2889999</v>
      </c>
      <c r="I69" s="30">
        <v>14449995</v>
      </c>
      <c r="K69" s="52" t="str">
        <f t="shared" ref="K69:K132" si="1">LEFT(F69,4)</f>
        <v>Спир</v>
      </c>
    </row>
    <row r="70" spans="1:11">
      <c r="A70">
        <v>6071211</v>
      </c>
      <c r="B70" t="s">
        <v>2450</v>
      </c>
      <c r="C70" t="s">
        <v>178</v>
      </c>
      <c r="D70" t="s">
        <v>179</v>
      </c>
      <c r="E70">
        <v>45284</v>
      </c>
      <c r="F70" t="s">
        <v>151</v>
      </c>
      <c r="G70" s="30">
        <v>3550</v>
      </c>
      <c r="H70" s="30">
        <v>2883500</v>
      </c>
      <c r="I70" s="30">
        <v>1023642500</v>
      </c>
      <c r="K70" s="52" t="str">
        <f t="shared" si="1"/>
        <v>Спир</v>
      </c>
    </row>
    <row r="71" spans="1:11">
      <c r="A71">
        <v>6071212</v>
      </c>
      <c r="B71" t="s">
        <v>2450</v>
      </c>
      <c r="C71" t="s">
        <v>208</v>
      </c>
      <c r="D71" t="s">
        <v>209</v>
      </c>
      <c r="E71">
        <v>45284</v>
      </c>
      <c r="F71" t="s">
        <v>151</v>
      </c>
      <c r="G71" s="30">
        <v>100</v>
      </c>
      <c r="H71" s="30">
        <v>2883166</v>
      </c>
      <c r="I71" s="30">
        <v>28831660</v>
      </c>
      <c r="K71" s="52" t="str">
        <f t="shared" si="1"/>
        <v>Спир</v>
      </c>
    </row>
    <row r="72" spans="1:11">
      <c r="A72">
        <v>6071213</v>
      </c>
      <c r="B72" t="s">
        <v>2450</v>
      </c>
      <c r="C72" t="s">
        <v>224</v>
      </c>
      <c r="D72" t="s">
        <v>225</v>
      </c>
      <c r="E72">
        <v>45284</v>
      </c>
      <c r="F72" t="s">
        <v>151</v>
      </c>
      <c r="G72" s="30">
        <v>3220</v>
      </c>
      <c r="H72" s="30">
        <v>2883162</v>
      </c>
      <c r="I72" s="30">
        <v>928378164</v>
      </c>
      <c r="K72" s="52" t="str">
        <f t="shared" si="1"/>
        <v>Спир</v>
      </c>
    </row>
    <row r="73" spans="1:11">
      <c r="A73">
        <v>6072595</v>
      </c>
      <c r="B73" t="s">
        <v>2451</v>
      </c>
      <c r="C73" t="s">
        <v>226</v>
      </c>
      <c r="D73" t="s">
        <v>227</v>
      </c>
      <c r="E73">
        <v>45433</v>
      </c>
      <c r="F73" t="s">
        <v>153</v>
      </c>
      <c r="G73" s="30">
        <v>250</v>
      </c>
      <c r="H73" s="30">
        <v>3396010</v>
      </c>
      <c r="I73" s="30">
        <v>84900250</v>
      </c>
      <c r="K73" s="52" t="str">
        <f t="shared" si="1"/>
        <v>Спир</v>
      </c>
    </row>
    <row r="74" spans="1:11">
      <c r="A74">
        <v>6072596</v>
      </c>
      <c r="B74" t="s">
        <v>2451</v>
      </c>
      <c r="C74" t="s">
        <v>2452</v>
      </c>
      <c r="D74" t="s">
        <v>2453</v>
      </c>
      <c r="E74">
        <v>45433</v>
      </c>
      <c r="F74" t="s">
        <v>153</v>
      </c>
      <c r="G74" s="30">
        <v>20</v>
      </c>
      <c r="H74" s="30">
        <v>3393707</v>
      </c>
      <c r="I74" s="30">
        <v>6787414</v>
      </c>
      <c r="K74" s="52" t="str">
        <f t="shared" si="1"/>
        <v>Спир</v>
      </c>
    </row>
    <row r="75" spans="1:11">
      <c r="A75">
        <v>6072984</v>
      </c>
      <c r="B75" t="s">
        <v>2451</v>
      </c>
      <c r="C75" t="s">
        <v>2430</v>
      </c>
      <c r="D75" t="s">
        <v>2431</v>
      </c>
      <c r="E75">
        <v>18521</v>
      </c>
      <c r="F75" t="s">
        <v>94</v>
      </c>
      <c r="G75" s="30">
        <v>100</v>
      </c>
      <c r="H75" s="30">
        <v>6335000</v>
      </c>
      <c r="I75" s="30">
        <v>6335000</v>
      </c>
      <c r="K75" s="52" t="str">
        <f t="shared" si="1"/>
        <v>Бард</v>
      </c>
    </row>
    <row r="76" spans="1:11">
      <c r="A76">
        <v>6072985</v>
      </c>
      <c r="B76" t="s">
        <v>2451</v>
      </c>
      <c r="C76" t="s">
        <v>95</v>
      </c>
      <c r="D76" t="s">
        <v>96</v>
      </c>
      <c r="E76">
        <v>18521</v>
      </c>
      <c r="F76" t="s">
        <v>94</v>
      </c>
      <c r="G76" s="30">
        <v>600</v>
      </c>
      <c r="H76" s="30">
        <v>6325000</v>
      </c>
      <c r="I76" s="30">
        <v>37950000</v>
      </c>
      <c r="K76" s="52" t="str">
        <f t="shared" si="1"/>
        <v>Бард</v>
      </c>
    </row>
    <row r="77" spans="1:11">
      <c r="A77">
        <v>6074689</v>
      </c>
      <c r="B77" t="s">
        <v>2451</v>
      </c>
      <c r="C77" t="s">
        <v>233</v>
      </c>
      <c r="D77" t="s">
        <v>234</v>
      </c>
      <c r="E77">
        <v>45433</v>
      </c>
      <c r="F77" t="s">
        <v>153</v>
      </c>
      <c r="G77" s="30">
        <v>50</v>
      </c>
      <c r="H77" s="30">
        <v>3394000</v>
      </c>
      <c r="I77" s="30">
        <v>16970000</v>
      </c>
      <c r="K77" s="52" t="str">
        <f t="shared" si="1"/>
        <v>Спир</v>
      </c>
    </row>
    <row r="78" spans="1:11">
      <c r="A78">
        <v>6075906</v>
      </c>
      <c r="B78" t="s">
        <v>2360</v>
      </c>
      <c r="C78" t="s">
        <v>171</v>
      </c>
      <c r="D78" t="s">
        <v>172</v>
      </c>
      <c r="E78">
        <v>45284</v>
      </c>
      <c r="F78" t="s">
        <v>151</v>
      </c>
      <c r="G78" s="30">
        <v>960</v>
      </c>
      <c r="H78" s="30">
        <v>2883161</v>
      </c>
      <c r="I78" s="30">
        <v>276783456</v>
      </c>
      <c r="K78" s="52" t="str">
        <f t="shared" si="1"/>
        <v>Спир</v>
      </c>
    </row>
    <row r="79" spans="1:11">
      <c r="A79">
        <v>6075979</v>
      </c>
      <c r="B79" t="s">
        <v>2360</v>
      </c>
      <c r="C79" t="s">
        <v>1243</v>
      </c>
      <c r="D79" t="s">
        <v>1244</v>
      </c>
      <c r="E79">
        <v>45433</v>
      </c>
      <c r="F79" t="s">
        <v>153</v>
      </c>
      <c r="G79" s="30">
        <v>500</v>
      </c>
      <c r="H79" s="30">
        <v>3395005</v>
      </c>
      <c r="I79" s="30">
        <v>169750250</v>
      </c>
      <c r="K79" s="52" t="str">
        <f t="shared" si="1"/>
        <v>Спир</v>
      </c>
    </row>
    <row r="80" spans="1:11">
      <c r="A80">
        <v>6076460</v>
      </c>
      <c r="B80" t="s">
        <v>2360</v>
      </c>
      <c r="C80" t="s">
        <v>95</v>
      </c>
      <c r="D80" t="s">
        <v>96</v>
      </c>
      <c r="E80">
        <v>18521</v>
      </c>
      <c r="F80" t="s">
        <v>94</v>
      </c>
      <c r="G80" s="30">
        <v>700</v>
      </c>
      <c r="H80" s="30">
        <v>6325000</v>
      </c>
      <c r="I80" s="30">
        <v>44275000</v>
      </c>
      <c r="K80" s="52" t="str">
        <f t="shared" si="1"/>
        <v>Бард</v>
      </c>
    </row>
    <row r="81" spans="1:11">
      <c r="A81">
        <v>6079262</v>
      </c>
      <c r="B81" t="s">
        <v>2361</v>
      </c>
      <c r="C81" t="s">
        <v>504</v>
      </c>
      <c r="D81" t="s">
        <v>505</v>
      </c>
      <c r="E81">
        <v>45433</v>
      </c>
      <c r="F81" t="s">
        <v>153</v>
      </c>
      <c r="G81" s="30">
        <v>20</v>
      </c>
      <c r="H81" s="30">
        <v>3400400</v>
      </c>
      <c r="I81" s="30">
        <v>6800800</v>
      </c>
      <c r="K81" s="52" t="str">
        <f t="shared" si="1"/>
        <v>Спир</v>
      </c>
    </row>
    <row r="82" spans="1:11">
      <c r="A82">
        <v>6079263</v>
      </c>
      <c r="B82" t="s">
        <v>2361</v>
      </c>
      <c r="C82" t="s">
        <v>755</v>
      </c>
      <c r="D82" t="s">
        <v>756</v>
      </c>
      <c r="E82">
        <v>45433</v>
      </c>
      <c r="F82" t="s">
        <v>153</v>
      </c>
      <c r="G82" s="30">
        <v>20</v>
      </c>
      <c r="H82" s="30">
        <v>3395700</v>
      </c>
      <c r="I82" s="30">
        <v>6791400</v>
      </c>
      <c r="K82" s="52" t="str">
        <f t="shared" si="1"/>
        <v>Спир</v>
      </c>
    </row>
    <row r="83" spans="1:11">
      <c r="A83">
        <v>6079892</v>
      </c>
      <c r="B83" t="s">
        <v>2361</v>
      </c>
      <c r="C83" t="s">
        <v>293</v>
      </c>
      <c r="D83" t="s">
        <v>294</v>
      </c>
      <c r="E83">
        <v>18521</v>
      </c>
      <c r="F83" t="s">
        <v>94</v>
      </c>
      <c r="G83" s="30">
        <v>100</v>
      </c>
      <c r="H83" s="30">
        <v>6335000</v>
      </c>
      <c r="I83" s="30">
        <v>6335000</v>
      </c>
      <c r="K83" s="52" t="str">
        <f t="shared" si="1"/>
        <v>Бард</v>
      </c>
    </row>
    <row r="84" spans="1:11">
      <c r="A84">
        <v>6079893</v>
      </c>
      <c r="B84" t="s">
        <v>2361</v>
      </c>
      <c r="C84" t="s">
        <v>95</v>
      </c>
      <c r="D84" t="s">
        <v>96</v>
      </c>
      <c r="E84">
        <v>18521</v>
      </c>
      <c r="F84" t="s">
        <v>94</v>
      </c>
      <c r="G84" s="30">
        <v>600</v>
      </c>
      <c r="H84" s="30">
        <v>6325000</v>
      </c>
      <c r="I84" s="30">
        <v>37950000</v>
      </c>
      <c r="K84" s="52" t="str">
        <f t="shared" si="1"/>
        <v>Бард</v>
      </c>
    </row>
    <row r="85" spans="1:11">
      <c r="A85">
        <v>6081295</v>
      </c>
      <c r="B85" t="s">
        <v>2361</v>
      </c>
      <c r="C85" t="s">
        <v>515</v>
      </c>
      <c r="D85" t="s">
        <v>516</v>
      </c>
      <c r="E85">
        <v>45284</v>
      </c>
      <c r="F85" t="s">
        <v>151</v>
      </c>
      <c r="G85" s="30">
        <v>1850</v>
      </c>
      <c r="H85" s="30">
        <v>2883222</v>
      </c>
      <c r="I85" s="30">
        <v>533396070</v>
      </c>
      <c r="K85" s="52" t="str">
        <f t="shared" si="1"/>
        <v>Спир</v>
      </c>
    </row>
    <row r="86" spans="1:11">
      <c r="A86">
        <v>6081296</v>
      </c>
      <c r="B86" t="s">
        <v>2361</v>
      </c>
      <c r="C86" t="s">
        <v>500</v>
      </c>
      <c r="D86" t="s">
        <v>501</v>
      </c>
      <c r="E86">
        <v>45284</v>
      </c>
      <c r="F86" t="s">
        <v>151</v>
      </c>
      <c r="G86" s="30">
        <v>200</v>
      </c>
      <c r="H86" s="30">
        <v>2883160</v>
      </c>
      <c r="I86" s="30">
        <v>57663200</v>
      </c>
      <c r="K86" s="52" t="str">
        <f t="shared" si="1"/>
        <v>Спир</v>
      </c>
    </row>
    <row r="87" spans="1:11">
      <c r="A87">
        <v>6081335</v>
      </c>
      <c r="B87" t="s">
        <v>2361</v>
      </c>
      <c r="C87" t="s">
        <v>2454</v>
      </c>
      <c r="D87" t="s">
        <v>2455</v>
      </c>
      <c r="E87">
        <v>45433</v>
      </c>
      <c r="F87" t="s">
        <v>153</v>
      </c>
      <c r="G87" s="30">
        <v>20</v>
      </c>
      <c r="H87" s="30">
        <v>3393700</v>
      </c>
      <c r="I87" s="30">
        <v>6787400</v>
      </c>
      <c r="K87" s="52" t="str">
        <f t="shared" si="1"/>
        <v>Спир</v>
      </c>
    </row>
    <row r="88" spans="1:11">
      <c r="A88">
        <v>6082654</v>
      </c>
      <c r="B88" t="s">
        <v>2456</v>
      </c>
      <c r="C88" t="s">
        <v>212</v>
      </c>
      <c r="D88" t="s">
        <v>213</v>
      </c>
      <c r="E88">
        <v>45284</v>
      </c>
      <c r="F88" t="s">
        <v>151</v>
      </c>
      <c r="G88" s="30">
        <v>100</v>
      </c>
      <c r="H88" s="30">
        <v>2885000</v>
      </c>
      <c r="I88" s="30">
        <v>28850000</v>
      </c>
      <c r="K88" s="52" t="str">
        <f t="shared" si="1"/>
        <v>Спир</v>
      </c>
    </row>
    <row r="89" spans="1:11">
      <c r="A89">
        <v>6082655</v>
      </c>
      <c r="B89" t="s">
        <v>2456</v>
      </c>
      <c r="C89" t="s">
        <v>224</v>
      </c>
      <c r="D89" t="s">
        <v>225</v>
      </c>
      <c r="E89">
        <v>45284</v>
      </c>
      <c r="F89" t="s">
        <v>151</v>
      </c>
      <c r="G89" s="30">
        <v>3220</v>
      </c>
      <c r="H89" s="30">
        <v>2883160</v>
      </c>
      <c r="I89" s="30">
        <v>928377520</v>
      </c>
      <c r="K89" s="52" t="str">
        <f t="shared" si="1"/>
        <v>Спир</v>
      </c>
    </row>
    <row r="90" spans="1:11">
      <c r="A90">
        <v>6082656</v>
      </c>
      <c r="B90" t="s">
        <v>2456</v>
      </c>
      <c r="C90" t="s">
        <v>511</v>
      </c>
      <c r="D90" t="s">
        <v>512</v>
      </c>
      <c r="E90">
        <v>45284</v>
      </c>
      <c r="F90" t="s">
        <v>151</v>
      </c>
      <c r="G90" s="30">
        <v>200</v>
      </c>
      <c r="H90" s="30">
        <v>2883160</v>
      </c>
      <c r="I90" s="30">
        <v>57663200</v>
      </c>
      <c r="K90" s="52" t="str">
        <f t="shared" si="1"/>
        <v>Спир</v>
      </c>
    </row>
    <row r="91" spans="1:11">
      <c r="A91">
        <v>6083550</v>
      </c>
      <c r="B91" t="s">
        <v>2456</v>
      </c>
      <c r="C91" t="s">
        <v>2430</v>
      </c>
      <c r="D91" t="s">
        <v>2431</v>
      </c>
      <c r="E91">
        <v>18521</v>
      </c>
      <c r="F91" t="s">
        <v>94</v>
      </c>
      <c r="G91" s="30">
        <v>100</v>
      </c>
      <c r="H91" s="30">
        <v>6327000</v>
      </c>
      <c r="I91" s="30">
        <v>6327000</v>
      </c>
      <c r="K91" s="52" t="str">
        <f t="shared" si="1"/>
        <v>Бард</v>
      </c>
    </row>
    <row r="92" spans="1:11">
      <c r="A92">
        <v>6083551</v>
      </c>
      <c r="B92" t="s">
        <v>2456</v>
      </c>
      <c r="C92" t="s">
        <v>279</v>
      </c>
      <c r="D92" t="s">
        <v>122</v>
      </c>
      <c r="E92">
        <v>18521</v>
      </c>
      <c r="F92" t="s">
        <v>94</v>
      </c>
      <c r="G92" s="30">
        <v>100</v>
      </c>
      <c r="H92" s="30">
        <v>6325009</v>
      </c>
      <c r="I92" s="30">
        <v>6325009</v>
      </c>
      <c r="K92" s="52" t="str">
        <f t="shared" si="1"/>
        <v>Бард</v>
      </c>
    </row>
    <row r="93" spans="1:11">
      <c r="A93">
        <v>6083552</v>
      </c>
      <c r="B93" t="s">
        <v>2456</v>
      </c>
      <c r="C93" t="s">
        <v>95</v>
      </c>
      <c r="D93" t="s">
        <v>96</v>
      </c>
      <c r="E93">
        <v>18521</v>
      </c>
      <c r="F93" t="s">
        <v>94</v>
      </c>
      <c r="G93" s="30">
        <v>500</v>
      </c>
      <c r="H93" s="30">
        <v>6325000</v>
      </c>
      <c r="I93" s="30">
        <v>31625000</v>
      </c>
      <c r="K93" s="52" t="str">
        <f t="shared" si="1"/>
        <v>Бард</v>
      </c>
    </row>
    <row r="94" spans="1:11">
      <c r="A94">
        <v>6084833</v>
      </c>
      <c r="B94" t="s">
        <v>2456</v>
      </c>
      <c r="C94" t="s">
        <v>736</v>
      </c>
      <c r="D94" t="s">
        <v>737</v>
      </c>
      <c r="E94">
        <v>45284</v>
      </c>
      <c r="F94" t="s">
        <v>151</v>
      </c>
      <c r="G94" s="30">
        <v>200</v>
      </c>
      <c r="H94" s="30">
        <v>2883160</v>
      </c>
      <c r="I94" s="30">
        <v>57663200</v>
      </c>
      <c r="K94" s="52" t="str">
        <f t="shared" si="1"/>
        <v>Спир</v>
      </c>
    </row>
    <row r="95" spans="1:11">
      <c r="A95">
        <v>6089801</v>
      </c>
      <c r="B95" t="s">
        <v>2362</v>
      </c>
      <c r="C95" t="s">
        <v>92</v>
      </c>
      <c r="D95" t="s">
        <v>93</v>
      </c>
      <c r="E95">
        <v>18521</v>
      </c>
      <c r="F95" t="s">
        <v>94</v>
      </c>
      <c r="G95" s="30">
        <v>400</v>
      </c>
      <c r="H95" s="30">
        <v>6325205</v>
      </c>
      <c r="I95" s="30">
        <v>25300820</v>
      </c>
      <c r="K95" s="52" t="str">
        <f t="shared" si="1"/>
        <v>Бард</v>
      </c>
    </row>
    <row r="96" spans="1:11">
      <c r="A96">
        <v>6089802</v>
      </c>
      <c r="B96" t="s">
        <v>2362</v>
      </c>
      <c r="C96" t="s">
        <v>95</v>
      </c>
      <c r="D96" t="s">
        <v>96</v>
      </c>
      <c r="E96">
        <v>18521</v>
      </c>
      <c r="F96" t="s">
        <v>94</v>
      </c>
      <c r="G96" s="30">
        <v>300</v>
      </c>
      <c r="H96" s="30">
        <v>6325000</v>
      </c>
      <c r="I96" s="30">
        <v>18975000</v>
      </c>
      <c r="K96" s="52" t="str">
        <f t="shared" si="1"/>
        <v>Бард</v>
      </c>
    </row>
    <row r="97" spans="1:11">
      <c r="A97">
        <v>6091026</v>
      </c>
      <c r="B97" t="s">
        <v>2362</v>
      </c>
      <c r="C97" t="s">
        <v>266</v>
      </c>
      <c r="D97" t="s">
        <v>267</v>
      </c>
      <c r="E97">
        <v>45433</v>
      </c>
      <c r="F97" t="s">
        <v>153</v>
      </c>
      <c r="G97" s="30">
        <v>200</v>
      </c>
      <c r="H97" s="30">
        <v>3393788</v>
      </c>
      <c r="I97" s="30">
        <v>67875760</v>
      </c>
      <c r="K97" s="52" t="str">
        <f t="shared" si="1"/>
        <v>Спир</v>
      </c>
    </row>
    <row r="98" spans="1:11">
      <c r="A98">
        <v>6092480</v>
      </c>
      <c r="B98" t="s">
        <v>2457</v>
      </c>
      <c r="C98" t="s">
        <v>736</v>
      </c>
      <c r="D98" t="s">
        <v>737</v>
      </c>
      <c r="E98">
        <v>45284</v>
      </c>
      <c r="F98" t="s">
        <v>151</v>
      </c>
      <c r="G98" s="30">
        <v>200</v>
      </c>
      <c r="H98" s="30">
        <v>2883162</v>
      </c>
      <c r="I98" s="30">
        <v>57663240</v>
      </c>
      <c r="K98" s="52" t="str">
        <f t="shared" si="1"/>
        <v>Спир</v>
      </c>
    </row>
    <row r="99" spans="1:11">
      <c r="A99">
        <v>6092481</v>
      </c>
      <c r="B99" t="s">
        <v>2457</v>
      </c>
      <c r="C99" t="s">
        <v>258</v>
      </c>
      <c r="D99" t="s">
        <v>259</v>
      </c>
      <c r="E99">
        <v>45284</v>
      </c>
      <c r="F99" t="s">
        <v>151</v>
      </c>
      <c r="G99" s="30">
        <v>200</v>
      </c>
      <c r="H99" s="30">
        <v>2883161</v>
      </c>
      <c r="I99" s="30">
        <v>57663220</v>
      </c>
      <c r="K99" s="52" t="str">
        <f t="shared" si="1"/>
        <v>Спир</v>
      </c>
    </row>
    <row r="100" spans="1:11">
      <c r="A100">
        <v>6092556</v>
      </c>
      <c r="B100" t="s">
        <v>2457</v>
      </c>
      <c r="C100" t="s">
        <v>245</v>
      </c>
      <c r="D100" t="s">
        <v>246</v>
      </c>
      <c r="E100">
        <v>45433</v>
      </c>
      <c r="F100" t="s">
        <v>153</v>
      </c>
      <c r="G100" s="30">
        <v>300</v>
      </c>
      <c r="H100" s="30">
        <v>3398700</v>
      </c>
      <c r="I100" s="30">
        <v>101961000</v>
      </c>
      <c r="K100" s="52" t="str">
        <f t="shared" si="1"/>
        <v>Спир</v>
      </c>
    </row>
    <row r="101" spans="1:11">
      <c r="A101">
        <v>6094257</v>
      </c>
      <c r="B101" t="s">
        <v>2457</v>
      </c>
      <c r="C101" t="s">
        <v>258</v>
      </c>
      <c r="D101" t="s">
        <v>259</v>
      </c>
      <c r="E101">
        <v>54511</v>
      </c>
      <c r="F101" t="s">
        <v>506</v>
      </c>
      <c r="G101" s="30">
        <v>1000</v>
      </c>
      <c r="H101" s="30">
        <v>287868001</v>
      </c>
      <c r="I101" s="30">
        <v>287868001</v>
      </c>
      <c r="K101" s="52" t="str">
        <f t="shared" si="1"/>
        <v>Спир</v>
      </c>
    </row>
    <row r="102" spans="1:11">
      <c r="A102">
        <v>6095033</v>
      </c>
      <c r="B102" t="s">
        <v>2457</v>
      </c>
      <c r="C102" t="s">
        <v>258</v>
      </c>
      <c r="D102" t="s">
        <v>259</v>
      </c>
      <c r="E102">
        <v>45285</v>
      </c>
      <c r="F102" t="s">
        <v>152</v>
      </c>
      <c r="G102" s="30">
        <v>200</v>
      </c>
      <c r="H102" s="30">
        <v>2878681</v>
      </c>
      <c r="I102" s="30">
        <v>57573620</v>
      </c>
      <c r="K102" s="52" t="str">
        <f t="shared" si="1"/>
        <v>Спир</v>
      </c>
    </row>
    <row r="103" spans="1:11">
      <c r="A103">
        <v>6095034</v>
      </c>
      <c r="B103" t="s">
        <v>2457</v>
      </c>
      <c r="C103" t="s">
        <v>299</v>
      </c>
      <c r="D103" t="s">
        <v>300</v>
      </c>
      <c r="E103">
        <v>45284</v>
      </c>
      <c r="F103" t="s">
        <v>151</v>
      </c>
      <c r="G103" s="30">
        <v>3220</v>
      </c>
      <c r="H103" s="30">
        <v>2883162</v>
      </c>
      <c r="I103" s="30">
        <v>928378164</v>
      </c>
      <c r="K103" s="52" t="str">
        <f t="shared" si="1"/>
        <v>Спир</v>
      </c>
    </row>
    <row r="104" spans="1:11">
      <c r="A104">
        <v>6095035</v>
      </c>
      <c r="B104" t="s">
        <v>2457</v>
      </c>
      <c r="C104" t="s">
        <v>235</v>
      </c>
      <c r="D104" t="s">
        <v>236</v>
      </c>
      <c r="E104">
        <v>45284</v>
      </c>
      <c r="F104" t="s">
        <v>151</v>
      </c>
      <c r="G104" s="30">
        <v>3150</v>
      </c>
      <c r="H104" s="30">
        <v>2883161</v>
      </c>
      <c r="I104" s="30">
        <v>908195715</v>
      </c>
      <c r="K104" s="52" t="str">
        <f t="shared" si="1"/>
        <v>Спир</v>
      </c>
    </row>
    <row r="105" spans="1:11">
      <c r="A105">
        <v>6095212</v>
      </c>
      <c r="B105" t="s">
        <v>2457</v>
      </c>
      <c r="C105" t="s">
        <v>2430</v>
      </c>
      <c r="D105" t="s">
        <v>2431</v>
      </c>
      <c r="E105">
        <v>18521</v>
      </c>
      <c r="F105" t="s">
        <v>94</v>
      </c>
      <c r="G105" s="30">
        <v>100</v>
      </c>
      <c r="H105" s="30">
        <v>6340000</v>
      </c>
      <c r="I105" s="30">
        <v>6340000</v>
      </c>
      <c r="K105" s="52" t="str">
        <f t="shared" si="1"/>
        <v>Бард</v>
      </c>
    </row>
    <row r="106" spans="1:11">
      <c r="A106">
        <v>6095213</v>
      </c>
      <c r="B106" t="s">
        <v>2457</v>
      </c>
      <c r="C106" t="s">
        <v>95</v>
      </c>
      <c r="D106" t="s">
        <v>96</v>
      </c>
      <c r="E106">
        <v>18521</v>
      </c>
      <c r="F106" t="s">
        <v>94</v>
      </c>
      <c r="G106" s="30">
        <v>600</v>
      </c>
      <c r="H106" s="30">
        <v>6325000</v>
      </c>
      <c r="I106" s="30">
        <v>37950000</v>
      </c>
      <c r="K106" s="52" t="str">
        <f t="shared" si="1"/>
        <v>Бард</v>
      </c>
    </row>
    <row r="107" spans="1:11">
      <c r="A107">
        <v>6096313</v>
      </c>
      <c r="B107" t="s">
        <v>2458</v>
      </c>
      <c r="C107" t="s">
        <v>182</v>
      </c>
      <c r="D107" t="s">
        <v>183</v>
      </c>
      <c r="E107">
        <v>45284</v>
      </c>
      <c r="F107" t="s">
        <v>151</v>
      </c>
      <c r="G107" s="30">
        <v>480</v>
      </c>
      <c r="H107" s="30">
        <v>2883162</v>
      </c>
      <c r="I107" s="30">
        <v>138391776</v>
      </c>
      <c r="K107" s="52" t="str">
        <f t="shared" si="1"/>
        <v>Спир</v>
      </c>
    </row>
    <row r="108" spans="1:11">
      <c r="A108">
        <v>6096314</v>
      </c>
      <c r="B108" t="s">
        <v>2458</v>
      </c>
      <c r="C108" t="s">
        <v>224</v>
      </c>
      <c r="D108" t="s">
        <v>225</v>
      </c>
      <c r="E108">
        <v>45284</v>
      </c>
      <c r="F108" t="s">
        <v>151</v>
      </c>
      <c r="G108" s="30">
        <v>3220</v>
      </c>
      <c r="H108" s="30">
        <v>2883160</v>
      </c>
      <c r="I108" s="30">
        <v>928377520</v>
      </c>
      <c r="K108" s="52" t="str">
        <f t="shared" si="1"/>
        <v>Спир</v>
      </c>
    </row>
    <row r="109" spans="1:11">
      <c r="A109">
        <v>6097534</v>
      </c>
      <c r="B109" t="s">
        <v>2458</v>
      </c>
      <c r="C109" t="s">
        <v>107</v>
      </c>
      <c r="D109" t="s">
        <v>108</v>
      </c>
      <c r="E109">
        <v>18521</v>
      </c>
      <c r="F109" t="s">
        <v>94</v>
      </c>
      <c r="G109" s="30">
        <v>500</v>
      </c>
      <c r="H109" s="30">
        <v>6326000</v>
      </c>
      <c r="I109" s="30">
        <v>31630000</v>
      </c>
      <c r="K109" s="52" t="str">
        <f t="shared" si="1"/>
        <v>Бард</v>
      </c>
    </row>
    <row r="110" spans="1:11">
      <c r="A110">
        <v>6097535</v>
      </c>
      <c r="B110" t="s">
        <v>2458</v>
      </c>
      <c r="C110" t="s">
        <v>95</v>
      </c>
      <c r="D110" t="s">
        <v>96</v>
      </c>
      <c r="E110">
        <v>18521</v>
      </c>
      <c r="F110" t="s">
        <v>94</v>
      </c>
      <c r="G110" s="30">
        <v>200</v>
      </c>
      <c r="H110" s="30">
        <v>6325000</v>
      </c>
      <c r="I110" s="30">
        <v>12650000</v>
      </c>
      <c r="K110" s="52" t="str">
        <f t="shared" si="1"/>
        <v>Бард</v>
      </c>
    </row>
    <row r="111" spans="1:11">
      <c r="A111">
        <v>6099810</v>
      </c>
      <c r="B111" t="s">
        <v>2364</v>
      </c>
      <c r="C111" t="s">
        <v>228</v>
      </c>
      <c r="D111" t="s">
        <v>229</v>
      </c>
      <c r="E111">
        <v>45284</v>
      </c>
      <c r="F111" t="s">
        <v>151</v>
      </c>
      <c r="G111" s="30">
        <v>150</v>
      </c>
      <c r="H111" s="30">
        <v>2890999</v>
      </c>
      <c r="I111" s="30">
        <v>43364985</v>
      </c>
      <c r="K111" s="52" t="str">
        <f t="shared" si="1"/>
        <v>Спир</v>
      </c>
    </row>
    <row r="112" spans="1:11">
      <c r="A112">
        <v>6099811</v>
      </c>
      <c r="B112" t="s">
        <v>2364</v>
      </c>
      <c r="C112" t="s">
        <v>291</v>
      </c>
      <c r="D112" t="s">
        <v>292</v>
      </c>
      <c r="E112">
        <v>45284</v>
      </c>
      <c r="F112" t="s">
        <v>151</v>
      </c>
      <c r="G112" s="30">
        <v>200</v>
      </c>
      <c r="H112" s="30">
        <v>2885000</v>
      </c>
      <c r="I112" s="30">
        <v>57700000</v>
      </c>
      <c r="K112" s="52" t="str">
        <f t="shared" si="1"/>
        <v>Спир</v>
      </c>
    </row>
    <row r="113" spans="1:11">
      <c r="A113">
        <v>6099880</v>
      </c>
      <c r="B113" t="s">
        <v>2364</v>
      </c>
      <c r="C113" t="s">
        <v>2459</v>
      </c>
      <c r="D113" t="s">
        <v>2460</v>
      </c>
      <c r="E113">
        <v>45433</v>
      </c>
      <c r="F113" t="s">
        <v>153</v>
      </c>
      <c r="G113" s="30">
        <v>200</v>
      </c>
      <c r="H113" s="30">
        <v>3394000</v>
      </c>
      <c r="I113" s="30">
        <v>67880000</v>
      </c>
      <c r="K113" s="52" t="str">
        <f t="shared" si="1"/>
        <v>Спир</v>
      </c>
    </row>
    <row r="114" spans="1:11">
      <c r="A114">
        <v>6099881</v>
      </c>
      <c r="B114" t="s">
        <v>2364</v>
      </c>
      <c r="C114" t="s">
        <v>88</v>
      </c>
      <c r="D114" t="s">
        <v>89</v>
      </c>
      <c r="E114">
        <v>45433</v>
      </c>
      <c r="F114" t="s">
        <v>153</v>
      </c>
      <c r="G114" s="30">
        <v>100</v>
      </c>
      <c r="H114" s="30">
        <v>3393700</v>
      </c>
      <c r="I114" s="30">
        <v>33937000</v>
      </c>
      <c r="K114" s="52" t="str">
        <f t="shared" si="1"/>
        <v>Спир</v>
      </c>
    </row>
    <row r="115" spans="1:11">
      <c r="A115">
        <v>6101151</v>
      </c>
      <c r="B115" t="s">
        <v>2364</v>
      </c>
      <c r="C115" t="s">
        <v>95</v>
      </c>
      <c r="D115" t="s">
        <v>96</v>
      </c>
      <c r="E115">
        <v>18521</v>
      </c>
      <c r="F115" t="s">
        <v>94</v>
      </c>
      <c r="G115" s="30">
        <v>700</v>
      </c>
      <c r="H115" s="30">
        <v>6325000</v>
      </c>
      <c r="I115" s="30">
        <v>44275000</v>
      </c>
      <c r="K115" s="52" t="str">
        <f t="shared" si="1"/>
        <v>Бард</v>
      </c>
    </row>
    <row r="116" spans="1:11">
      <c r="A116">
        <v>6102207</v>
      </c>
      <c r="B116" t="s">
        <v>2364</v>
      </c>
      <c r="C116" t="s">
        <v>1231</v>
      </c>
      <c r="D116" t="s">
        <v>1232</v>
      </c>
      <c r="E116">
        <v>45433</v>
      </c>
      <c r="F116" t="s">
        <v>153</v>
      </c>
      <c r="G116" s="30">
        <v>100</v>
      </c>
      <c r="H116" s="30">
        <v>3393701</v>
      </c>
      <c r="I116" s="30">
        <v>33937010</v>
      </c>
      <c r="K116" s="52" t="str">
        <f t="shared" si="1"/>
        <v>Спир</v>
      </c>
    </row>
    <row r="117" spans="1:11">
      <c r="A117">
        <v>6103371</v>
      </c>
      <c r="B117" t="s">
        <v>2461</v>
      </c>
      <c r="C117" t="s">
        <v>249</v>
      </c>
      <c r="D117" t="s">
        <v>250</v>
      </c>
      <c r="E117">
        <v>45284</v>
      </c>
      <c r="F117" t="s">
        <v>151</v>
      </c>
      <c r="G117" s="30">
        <v>70</v>
      </c>
      <c r="H117" s="30">
        <v>2883161</v>
      </c>
      <c r="I117" s="30">
        <v>20182127</v>
      </c>
      <c r="K117" s="52" t="str">
        <f t="shared" si="1"/>
        <v>Спир</v>
      </c>
    </row>
    <row r="118" spans="1:11" s="79" customFormat="1">
      <c r="A118">
        <v>6103372</v>
      </c>
      <c r="B118" t="s">
        <v>2461</v>
      </c>
      <c r="C118" t="s">
        <v>165</v>
      </c>
      <c r="D118" t="s">
        <v>166</v>
      </c>
      <c r="E118">
        <v>45284</v>
      </c>
      <c r="F118" t="s">
        <v>151</v>
      </c>
      <c r="G118" s="30">
        <v>500</v>
      </c>
      <c r="H118" s="30">
        <v>2883160</v>
      </c>
      <c r="I118" s="30">
        <v>144158000</v>
      </c>
      <c r="K118" s="52" t="str">
        <f t="shared" si="1"/>
        <v>Спир</v>
      </c>
    </row>
    <row r="119" spans="1:11">
      <c r="A119">
        <v>6104824</v>
      </c>
      <c r="B119" t="s">
        <v>2461</v>
      </c>
      <c r="C119" t="s">
        <v>95</v>
      </c>
      <c r="D119" t="s">
        <v>96</v>
      </c>
      <c r="E119">
        <v>18521</v>
      </c>
      <c r="F119" t="s">
        <v>94</v>
      </c>
      <c r="G119" s="30">
        <v>1000</v>
      </c>
      <c r="H119" s="30">
        <v>6325000</v>
      </c>
      <c r="I119" s="30">
        <v>63250000</v>
      </c>
      <c r="K119" s="52" t="str">
        <f t="shared" si="1"/>
        <v>Бард</v>
      </c>
    </row>
    <row r="120" spans="1:11">
      <c r="A120">
        <v>6105709</v>
      </c>
      <c r="B120" t="s">
        <v>2461</v>
      </c>
      <c r="C120" t="s">
        <v>161</v>
      </c>
      <c r="D120" t="s">
        <v>162</v>
      </c>
      <c r="E120">
        <v>45284</v>
      </c>
      <c r="F120" t="s">
        <v>151</v>
      </c>
      <c r="G120" s="30">
        <v>300</v>
      </c>
      <c r="H120" s="30">
        <v>2883161</v>
      </c>
      <c r="I120" s="30">
        <v>86494830</v>
      </c>
      <c r="K120" s="52" t="str">
        <f t="shared" si="1"/>
        <v>Спир</v>
      </c>
    </row>
    <row r="121" spans="1:11">
      <c r="A121">
        <v>6105710</v>
      </c>
      <c r="B121" t="s">
        <v>2461</v>
      </c>
      <c r="C121" t="s">
        <v>178</v>
      </c>
      <c r="D121" t="s">
        <v>179</v>
      </c>
      <c r="E121">
        <v>45284</v>
      </c>
      <c r="F121" t="s">
        <v>151</v>
      </c>
      <c r="G121" s="30">
        <v>3550</v>
      </c>
      <c r="H121" s="30">
        <v>2883160</v>
      </c>
      <c r="I121" s="30">
        <v>1023521800</v>
      </c>
      <c r="K121" s="52" t="str">
        <f t="shared" si="1"/>
        <v>Спир</v>
      </c>
    </row>
    <row r="122" spans="1:11">
      <c r="A122">
        <v>6105750</v>
      </c>
      <c r="B122" t="s">
        <v>2461</v>
      </c>
      <c r="C122" t="s">
        <v>2462</v>
      </c>
      <c r="D122" t="s">
        <v>2463</v>
      </c>
      <c r="E122">
        <v>45433</v>
      </c>
      <c r="F122" t="s">
        <v>153</v>
      </c>
      <c r="G122" s="30">
        <v>10</v>
      </c>
      <c r="H122" s="30">
        <v>3393701</v>
      </c>
      <c r="I122" s="30">
        <v>3393701</v>
      </c>
      <c r="K122" s="52" t="str">
        <f t="shared" si="1"/>
        <v>Спир</v>
      </c>
    </row>
    <row r="123" spans="1:11">
      <c r="A123">
        <v>6107060</v>
      </c>
      <c r="B123" t="s">
        <v>2464</v>
      </c>
      <c r="C123" t="s">
        <v>255</v>
      </c>
      <c r="D123" t="s">
        <v>256</v>
      </c>
      <c r="E123">
        <v>45285</v>
      </c>
      <c r="F123" t="s">
        <v>152</v>
      </c>
      <c r="G123" s="30">
        <v>300</v>
      </c>
      <c r="H123" s="30">
        <v>2878681</v>
      </c>
      <c r="I123" s="30">
        <v>86360430</v>
      </c>
      <c r="K123" s="52" t="str">
        <f t="shared" si="1"/>
        <v>Спир</v>
      </c>
    </row>
    <row r="124" spans="1:11">
      <c r="A124">
        <v>6107061</v>
      </c>
      <c r="B124" t="s">
        <v>2464</v>
      </c>
      <c r="C124" t="s">
        <v>237</v>
      </c>
      <c r="D124" t="s">
        <v>238</v>
      </c>
      <c r="E124">
        <v>45284</v>
      </c>
      <c r="F124" t="s">
        <v>151</v>
      </c>
      <c r="G124" s="30">
        <v>150</v>
      </c>
      <c r="H124" s="30">
        <v>2883201</v>
      </c>
      <c r="I124" s="30">
        <v>43248015</v>
      </c>
      <c r="K124" s="52" t="str">
        <f t="shared" si="1"/>
        <v>Спир</v>
      </c>
    </row>
    <row r="125" spans="1:11">
      <c r="A125">
        <v>6107062</v>
      </c>
      <c r="B125" t="s">
        <v>2464</v>
      </c>
      <c r="C125" t="s">
        <v>728</v>
      </c>
      <c r="D125" t="s">
        <v>729</v>
      </c>
      <c r="E125">
        <v>45284</v>
      </c>
      <c r="F125" t="s">
        <v>151</v>
      </c>
      <c r="G125" s="30">
        <v>180</v>
      </c>
      <c r="H125" s="30">
        <v>2883188</v>
      </c>
      <c r="I125" s="30">
        <v>51897384</v>
      </c>
      <c r="K125" s="52" t="str">
        <f t="shared" si="1"/>
        <v>Спир</v>
      </c>
    </row>
    <row r="126" spans="1:11">
      <c r="A126">
        <v>6107063</v>
      </c>
      <c r="B126" t="s">
        <v>2464</v>
      </c>
      <c r="C126" t="s">
        <v>206</v>
      </c>
      <c r="D126" t="s">
        <v>207</v>
      </c>
      <c r="E126">
        <v>45284</v>
      </c>
      <c r="F126" t="s">
        <v>151</v>
      </c>
      <c r="G126" s="30">
        <v>250</v>
      </c>
      <c r="H126" s="30">
        <v>2883170</v>
      </c>
      <c r="I126" s="30">
        <v>72079250</v>
      </c>
      <c r="K126" s="52" t="str">
        <f t="shared" si="1"/>
        <v>Спир</v>
      </c>
    </row>
    <row r="127" spans="1:11">
      <c r="A127">
        <v>6107064</v>
      </c>
      <c r="B127" t="s">
        <v>2464</v>
      </c>
      <c r="C127" t="s">
        <v>161</v>
      </c>
      <c r="D127" t="s">
        <v>162</v>
      </c>
      <c r="E127">
        <v>45284</v>
      </c>
      <c r="F127" t="s">
        <v>151</v>
      </c>
      <c r="G127" s="30">
        <v>300</v>
      </c>
      <c r="H127" s="30">
        <v>2883165</v>
      </c>
      <c r="I127" s="30">
        <v>86494950</v>
      </c>
      <c r="K127" s="52" t="str">
        <f t="shared" si="1"/>
        <v>Спир</v>
      </c>
    </row>
    <row r="128" spans="1:11">
      <c r="A128">
        <v>6108335</v>
      </c>
      <c r="B128" t="s">
        <v>2464</v>
      </c>
      <c r="C128" t="s">
        <v>2430</v>
      </c>
      <c r="D128" t="s">
        <v>2431</v>
      </c>
      <c r="E128">
        <v>18521</v>
      </c>
      <c r="F128" t="s">
        <v>94</v>
      </c>
      <c r="G128" s="30">
        <v>100</v>
      </c>
      <c r="H128" s="30">
        <v>6335000</v>
      </c>
      <c r="I128" s="30">
        <v>6335000</v>
      </c>
      <c r="K128" s="52" t="str">
        <f t="shared" si="1"/>
        <v>Бард</v>
      </c>
    </row>
    <row r="129" spans="1:11">
      <c r="A129">
        <v>6108336</v>
      </c>
      <c r="B129" t="s">
        <v>2464</v>
      </c>
      <c r="C129" t="s">
        <v>2430</v>
      </c>
      <c r="D129" t="s">
        <v>2431</v>
      </c>
      <c r="E129">
        <v>18521</v>
      </c>
      <c r="F129" t="s">
        <v>94</v>
      </c>
      <c r="G129" s="30">
        <v>100</v>
      </c>
      <c r="H129" s="30">
        <v>6335000</v>
      </c>
      <c r="I129" s="30">
        <v>6335000</v>
      </c>
      <c r="K129" s="52" t="str">
        <f t="shared" si="1"/>
        <v>Бард</v>
      </c>
    </row>
    <row r="130" spans="1:11">
      <c r="A130">
        <v>6108337</v>
      </c>
      <c r="B130" t="s">
        <v>2464</v>
      </c>
      <c r="C130" t="s">
        <v>95</v>
      </c>
      <c r="D130" t="s">
        <v>96</v>
      </c>
      <c r="E130">
        <v>18521</v>
      </c>
      <c r="F130" t="s">
        <v>94</v>
      </c>
      <c r="G130" s="30">
        <v>400</v>
      </c>
      <c r="H130" s="30">
        <v>6325000</v>
      </c>
      <c r="I130" s="30">
        <v>25300000</v>
      </c>
      <c r="K130" s="52" t="str">
        <f t="shared" si="1"/>
        <v>Бард</v>
      </c>
    </row>
    <row r="131" spans="1:11">
      <c r="A131">
        <v>6109541</v>
      </c>
      <c r="B131" t="s">
        <v>2464</v>
      </c>
      <c r="C131" t="s">
        <v>180</v>
      </c>
      <c r="D131" t="s">
        <v>181</v>
      </c>
      <c r="E131">
        <v>45285</v>
      </c>
      <c r="F131" t="s">
        <v>152</v>
      </c>
      <c r="G131" s="30">
        <v>4400</v>
      </c>
      <c r="H131" s="30">
        <v>2878685</v>
      </c>
      <c r="I131" s="30">
        <v>1266621400</v>
      </c>
      <c r="K131" s="52" t="str">
        <f t="shared" si="1"/>
        <v>Спир</v>
      </c>
    </row>
    <row r="132" spans="1:11">
      <c r="A132">
        <v>6109542</v>
      </c>
      <c r="B132" t="s">
        <v>2464</v>
      </c>
      <c r="C132" t="s">
        <v>202</v>
      </c>
      <c r="D132" t="s">
        <v>203</v>
      </c>
      <c r="E132">
        <v>45285</v>
      </c>
      <c r="F132" t="s">
        <v>152</v>
      </c>
      <c r="G132" s="30">
        <v>8750</v>
      </c>
      <c r="H132" s="30">
        <v>2878680</v>
      </c>
      <c r="I132" s="30">
        <v>2518845000</v>
      </c>
      <c r="K132" s="52" t="str">
        <f t="shared" si="1"/>
        <v>Спир</v>
      </c>
    </row>
    <row r="133" spans="1:11">
      <c r="A133">
        <v>6109543</v>
      </c>
      <c r="B133" t="s">
        <v>2464</v>
      </c>
      <c r="C133" t="s">
        <v>299</v>
      </c>
      <c r="D133" t="s">
        <v>300</v>
      </c>
      <c r="E133">
        <v>45284</v>
      </c>
      <c r="F133" t="s">
        <v>151</v>
      </c>
      <c r="G133" s="30">
        <v>3220</v>
      </c>
      <c r="H133" s="30">
        <v>2883166</v>
      </c>
      <c r="I133" s="30">
        <v>928379452</v>
      </c>
      <c r="K133" s="52" t="str">
        <f t="shared" ref="K133:K196" si="2">LEFT(F133,4)</f>
        <v>Спир</v>
      </c>
    </row>
    <row r="134" spans="1:11">
      <c r="A134">
        <v>6109592</v>
      </c>
      <c r="B134" t="s">
        <v>2464</v>
      </c>
      <c r="C134" t="s">
        <v>184</v>
      </c>
      <c r="D134" t="s">
        <v>185</v>
      </c>
      <c r="E134">
        <v>45433</v>
      </c>
      <c r="F134" t="s">
        <v>153</v>
      </c>
      <c r="G134" s="30">
        <v>160</v>
      </c>
      <c r="H134" s="30">
        <v>3393702</v>
      </c>
      <c r="I134" s="30">
        <v>54299232</v>
      </c>
      <c r="K134" s="52" t="str">
        <f t="shared" si="2"/>
        <v>Спир</v>
      </c>
    </row>
    <row r="135" spans="1:11">
      <c r="A135">
        <v>6109593</v>
      </c>
      <c r="B135" t="s">
        <v>2464</v>
      </c>
      <c r="C135" t="s">
        <v>519</v>
      </c>
      <c r="D135" t="s">
        <v>520</v>
      </c>
      <c r="E135">
        <v>45433</v>
      </c>
      <c r="F135" t="s">
        <v>153</v>
      </c>
      <c r="G135" s="30">
        <v>100</v>
      </c>
      <c r="H135" s="30">
        <v>3393700</v>
      </c>
      <c r="I135" s="30">
        <v>33937000</v>
      </c>
      <c r="K135" s="52" t="str">
        <f t="shared" si="2"/>
        <v>Спир</v>
      </c>
    </row>
    <row r="136" spans="1:11">
      <c r="A136">
        <v>6110948</v>
      </c>
      <c r="B136" t="s">
        <v>2465</v>
      </c>
      <c r="C136" t="s">
        <v>228</v>
      </c>
      <c r="D136" t="s">
        <v>229</v>
      </c>
      <c r="E136">
        <v>45284</v>
      </c>
      <c r="F136" t="s">
        <v>151</v>
      </c>
      <c r="G136" s="30">
        <v>200</v>
      </c>
      <c r="H136" s="30">
        <v>2885999</v>
      </c>
      <c r="I136" s="30">
        <v>57719980</v>
      </c>
      <c r="K136" s="52" t="str">
        <f t="shared" si="2"/>
        <v>Спир</v>
      </c>
    </row>
    <row r="137" spans="1:11">
      <c r="A137">
        <v>6110949</v>
      </c>
      <c r="B137" t="s">
        <v>2465</v>
      </c>
      <c r="C137" t="s">
        <v>736</v>
      </c>
      <c r="D137" t="s">
        <v>737</v>
      </c>
      <c r="E137">
        <v>45284</v>
      </c>
      <c r="F137" t="s">
        <v>151</v>
      </c>
      <c r="G137" s="30">
        <v>200</v>
      </c>
      <c r="H137" s="30">
        <v>2883200</v>
      </c>
      <c r="I137" s="30">
        <v>57664000</v>
      </c>
      <c r="K137" s="52" t="str">
        <f t="shared" si="2"/>
        <v>Спир</v>
      </c>
    </row>
    <row r="138" spans="1:11">
      <c r="A138">
        <v>6110950</v>
      </c>
      <c r="B138" t="s">
        <v>2465</v>
      </c>
      <c r="C138" t="s">
        <v>757</v>
      </c>
      <c r="D138" t="s">
        <v>758</v>
      </c>
      <c r="E138">
        <v>45284</v>
      </c>
      <c r="F138" t="s">
        <v>151</v>
      </c>
      <c r="G138" s="30">
        <v>700</v>
      </c>
      <c r="H138" s="30">
        <v>2883161</v>
      </c>
      <c r="I138" s="30">
        <v>201821270</v>
      </c>
      <c r="K138" s="52" t="str">
        <f t="shared" si="2"/>
        <v>Спир</v>
      </c>
    </row>
    <row r="139" spans="1:11">
      <c r="A139">
        <v>6112294</v>
      </c>
      <c r="B139" t="s">
        <v>2465</v>
      </c>
      <c r="C139" t="s">
        <v>279</v>
      </c>
      <c r="D139" t="s">
        <v>122</v>
      </c>
      <c r="E139">
        <v>18521</v>
      </c>
      <c r="F139" t="s">
        <v>94</v>
      </c>
      <c r="G139" s="30">
        <v>100</v>
      </c>
      <c r="H139" s="30">
        <v>6325009</v>
      </c>
      <c r="I139" s="30">
        <v>6325009</v>
      </c>
      <c r="K139" s="52" t="str">
        <f t="shared" si="2"/>
        <v>Бард</v>
      </c>
    </row>
    <row r="140" spans="1:11">
      <c r="A140">
        <v>6113248</v>
      </c>
      <c r="B140" t="s">
        <v>2465</v>
      </c>
      <c r="C140" t="s">
        <v>154</v>
      </c>
      <c r="D140" t="s">
        <v>155</v>
      </c>
      <c r="E140">
        <v>45285</v>
      </c>
      <c r="F140" t="s">
        <v>152</v>
      </c>
      <c r="G140" s="30">
        <v>1200</v>
      </c>
      <c r="H140" s="30">
        <v>2878681</v>
      </c>
      <c r="I140" s="30">
        <v>345441720</v>
      </c>
      <c r="K140" s="52" t="str">
        <f t="shared" si="2"/>
        <v>Спир</v>
      </c>
    </row>
    <row r="141" spans="1:11">
      <c r="A141">
        <v>6115704</v>
      </c>
      <c r="B141" t="s">
        <v>2466</v>
      </c>
      <c r="C141" t="s">
        <v>92</v>
      </c>
      <c r="D141" t="s">
        <v>93</v>
      </c>
      <c r="E141">
        <v>18521</v>
      </c>
      <c r="F141" t="s">
        <v>94</v>
      </c>
      <c r="G141" s="30">
        <v>300</v>
      </c>
      <c r="H141" s="30">
        <v>6325777</v>
      </c>
      <c r="I141" s="30">
        <v>18977331</v>
      </c>
      <c r="K141" s="52" t="str">
        <f t="shared" si="2"/>
        <v>Бард</v>
      </c>
    </row>
    <row r="142" spans="1:11">
      <c r="A142">
        <v>6116646</v>
      </c>
      <c r="B142" t="s">
        <v>2466</v>
      </c>
      <c r="C142" t="s">
        <v>157</v>
      </c>
      <c r="D142" t="s">
        <v>158</v>
      </c>
      <c r="E142">
        <v>45285</v>
      </c>
      <c r="F142" t="s">
        <v>152</v>
      </c>
      <c r="G142" s="30">
        <v>500</v>
      </c>
      <c r="H142" s="30">
        <v>2878681</v>
      </c>
      <c r="I142" s="30">
        <v>143934050</v>
      </c>
      <c r="K142" s="52" t="str">
        <f t="shared" si="2"/>
        <v>Спир</v>
      </c>
    </row>
    <row r="143" spans="1:11">
      <c r="A143">
        <v>6116647</v>
      </c>
      <c r="B143" t="s">
        <v>2466</v>
      </c>
      <c r="C143" t="s">
        <v>509</v>
      </c>
      <c r="D143" t="s">
        <v>510</v>
      </c>
      <c r="E143">
        <v>45284</v>
      </c>
      <c r="F143" t="s">
        <v>151</v>
      </c>
      <c r="G143" s="30">
        <v>200</v>
      </c>
      <c r="H143" s="30">
        <v>2883160</v>
      </c>
      <c r="I143" s="30">
        <v>57663200</v>
      </c>
      <c r="K143" s="52" t="str">
        <f t="shared" si="2"/>
        <v>Спир</v>
      </c>
    </row>
    <row r="144" spans="1:11">
      <c r="A144">
        <v>6116688</v>
      </c>
      <c r="B144" t="s">
        <v>2466</v>
      </c>
      <c r="C144" t="s">
        <v>724</v>
      </c>
      <c r="D144" t="s">
        <v>725</v>
      </c>
      <c r="E144">
        <v>45433</v>
      </c>
      <c r="F144" t="s">
        <v>153</v>
      </c>
      <c r="G144" s="30">
        <v>1000</v>
      </c>
      <c r="H144" s="30">
        <v>3393700</v>
      </c>
      <c r="I144" s="30">
        <v>339370000</v>
      </c>
      <c r="K144" s="52" t="str">
        <f t="shared" si="2"/>
        <v>Спир</v>
      </c>
    </row>
    <row r="145" spans="1:11">
      <c r="A145">
        <v>6116811</v>
      </c>
      <c r="B145" t="s">
        <v>2466</v>
      </c>
      <c r="C145" t="s">
        <v>95</v>
      </c>
      <c r="D145" t="s">
        <v>96</v>
      </c>
      <c r="E145">
        <v>18521</v>
      </c>
      <c r="F145" t="s">
        <v>94</v>
      </c>
      <c r="G145" s="30">
        <v>300</v>
      </c>
      <c r="H145" s="30">
        <v>6325000</v>
      </c>
      <c r="I145" s="30">
        <v>18975000</v>
      </c>
      <c r="K145" s="52" t="str">
        <f t="shared" si="2"/>
        <v>Бард</v>
      </c>
    </row>
    <row r="146" spans="1:11">
      <c r="A146">
        <v>6117774</v>
      </c>
      <c r="B146" t="s">
        <v>2467</v>
      </c>
      <c r="C146" t="s">
        <v>167</v>
      </c>
      <c r="D146" t="s">
        <v>168</v>
      </c>
      <c r="E146">
        <v>45284</v>
      </c>
      <c r="F146" t="s">
        <v>151</v>
      </c>
      <c r="G146" s="30">
        <v>400</v>
      </c>
      <c r="H146" s="30">
        <v>2883500</v>
      </c>
      <c r="I146" s="30">
        <v>115340000</v>
      </c>
      <c r="K146" s="52" t="str">
        <f t="shared" si="2"/>
        <v>Спир</v>
      </c>
    </row>
    <row r="147" spans="1:11">
      <c r="A147">
        <v>6117775</v>
      </c>
      <c r="B147" t="s">
        <v>2467</v>
      </c>
      <c r="C147" t="s">
        <v>726</v>
      </c>
      <c r="D147" t="s">
        <v>727</v>
      </c>
      <c r="E147">
        <v>45284</v>
      </c>
      <c r="F147" t="s">
        <v>151</v>
      </c>
      <c r="G147" s="30">
        <v>50</v>
      </c>
      <c r="H147" s="30">
        <v>2883165</v>
      </c>
      <c r="I147" s="30">
        <v>14415825</v>
      </c>
      <c r="K147" s="52" t="str">
        <f t="shared" si="2"/>
        <v>Спир</v>
      </c>
    </row>
    <row r="148" spans="1:11">
      <c r="A148">
        <v>6117776</v>
      </c>
      <c r="B148" t="s">
        <v>2467</v>
      </c>
      <c r="C148" t="s">
        <v>2468</v>
      </c>
      <c r="D148" t="s">
        <v>2469</v>
      </c>
      <c r="E148">
        <v>45284</v>
      </c>
      <c r="F148" t="s">
        <v>151</v>
      </c>
      <c r="G148" s="30">
        <v>100</v>
      </c>
      <c r="H148" s="30">
        <v>2883160</v>
      </c>
      <c r="I148" s="30">
        <v>28831600</v>
      </c>
      <c r="K148" s="52" t="str">
        <f t="shared" si="2"/>
        <v>Спир</v>
      </c>
    </row>
    <row r="149" spans="1:11">
      <c r="A149">
        <v>6119084</v>
      </c>
      <c r="B149" t="s">
        <v>2467</v>
      </c>
      <c r="C149" t="s">
        <v>123</v>
      </c>
      <c r="D149" t="s">
        <v>124</v>
      </c>
      <c r="E149">
        <v>18521</v>
      </c>
      <c r="F149" t="s">
        <v>94</v>
      </c>
      <c r="G149" s="30">
        <v>100</v>
      </c>
      <c r="H149" s="30">
        <v>6350999</v>
      </c>
      <c r="I149" s="30">
        <v>6350999</v>
      </c>
      <c r="K149" s="52" t="str">
        <f t="shared" si="2"/>
        <v>Бард</v>
      </c>
    </row>
    <row r="150" spans="1:11">
      <c r="A150">
        <v>6119085</v>
      </c>
      <c r="B150" t="s">
        <v>2467</v>
      </c>
      <c r="C150" t="s">
        <v>95</v>
      </c>
      <c r="D150" t="s">
        <v>96</v>
      </c>
      <c r="E150">
        <v>18521</v>
      </c>
      <c r="F150" t="s">
        <v>94</v>
      </c>
      <c r="G150" s="30">
        <v>500</v>
      </c>
      <c r="H150" s="30">
        <v>6325000</v>
      </c>
      <c r="I150" s="30">
        <v>31625000</v>
      </c>
      <c r="K150" s="52" t="str">
        <f t="shared" si="2"/>
        <v>Бард</v>
      </c>
    </row>
    <row r="151" spans="1:11">
      <c r="A151">
        <v>6120030</v>
      </c>
      <c r="B151" t="s">
        <v>2467</v>
      </c>
      <c r="C151" t="s">
        <v>730</v>
      </c>
      <c r="D151" t="s">
        <v>731</v>
      </c>
      <c r="E151">
        <v>45433</v>
      </c>
      <c r="F151" t="s">
        <v>153</v>
      </c>
      <c r="G151" s="30">
        <v>40</v>
      </c>
      <c r="H151" s="30">
        <v>3393701</v>
      </c>
      <c r="I151" s="30">
        <v>13574804</v>
      </c>
      <c r="K151" s="52" t="str">
        <f t="shared" si="2"/>
        <v>Спир</v>
      </c>
    </row>
    <row r="152" spans="1:11">
      <c r="A152">
        <v>6121158</v>
      </c>
      <c r="B152" t="s">
        <v>2470</v>
      </c>
      <c r="C152" t="s">
        <v>171</v>
      </c>
      <c r="D152" t="s">
        <v>172</v>
      </c>
      <c r="E152">
        <v>45285</v>
      </c>
      <c r="F152" t="s">
        <v>152</v>
      </c>
      <c r="G152" s="30">
        <v>480</v>
      </c>
      <c r="H152" s="30">
        <v>2878777</v>
      </c>
      <c r="I152" s="30">
        <v>138181296</v>
      </c>
      <c r="K152" s="52" t="str">
        <f t="shared" si="2"/>
        <v>Спир</v>
      </c>
    </row>
    <row r="153" spans="1:11">
      <c r="A153">
        <v>6121159</v>
      </c>
      <c r="B153" t="s">
        <v>2470</v>
      </c>
      <c r="C153" t="s">
        <v>222</v>
      </c>
      <c r="D153" t="s">
        <v>223</v>
      </c>
      <c r="E153">
        <v>45285</v>
      </c>
      <c r="F153" t="s">
        <v>152</v>
      </c>
      <c r="G153" s="30">
        <v>40</v>
      </c>
      <c r="H153" s="30">
        <v>2878681</v>
      </c>
      <c r="I153" s="30">
        <v>11514724</v>
      </c>
      <c r="K153" s="52" t="str">
        <f t="shared" si="2"/>
        <v>Спир</v>
      </c>
    </row>
    <row r="154" spans="1:11">
      <c r="A154">
        <v>6121160</v>
      </c>
      <c r="B154" t="s">
        <v>2470</v>
      </c>
      <c r="C154" t="s">
        <v>171</v>
      </c>
      <c r="D154" t="s">
        <v>172</v>
      </c>
      <c r="E154">
        <v>45285</v>
      </c>
      <c r="F154" t="s">
        <v>152</v>
      </c>
      <c r="G154" s="30">
        <v>480</v>
      </c>
      <c r="H154" s="30">
        <v>2878681</v>
      </c>
      <c r="I154" s="30">
        <v>138176688</v>
      </c>
      <c r="K154" s="52" t="str">
        <f t="shared" si="2"/>
        <v>Спир</v>
      </c>
    </row>
    <row r="155" spans="1:11">
      <c r="A155">
        <v>6121161</v>
      </c>
      <c r="B155" t="s">
        <v>2470</v>
      </c>
      <c r="C155" t="s">
        <v>171</v>
      </c>
      <c r="D155" t="s">
        <v>172</v>
      </c>
      <c r="E155">
        <v>45285</v>
      </c>
      <c r="F155" t="s">
        <v>152</v>
      </c>
      <c r="G155" s="30">
        <v>480</v>
      </c>
      <c r="H155" s="30">
        <v>2878681</v>
      </c>
      <c r="I155" s="30">
        <v>138176688</v>
      </c>
      <c r="K155" s="52" t="str">
        <f t="shared" si="2"/>
        <v>Спир</v>
      </c>
    </row>
    <row r="156" spans="1:11">
      <c r="A156">
        <v>6121162</v>
      </c>
      <c r="B156" t="s">
        <v>2470</v>
      </c>
      <c r="C156" t="s">
        <v>161</v>
      </c>
      <c r="D156" t="s">
        <v>162</v>
      </c>
      <c r="E156">
        <v>45284</v>
      </c>
      <c r="F156" t="s">
        <v>151</v>
      </c>
      <c r="G156" s="30">
        <v>300</v>
      </c>
      <c r="H156" s="30">
        <v>2883165</v>
      </c>
      <c r="I156" s="30">
        <v>86494950</v>
      </c>
      <c r="K156" s="52" t="str">
        <f t="shared" si="2"/>
        <v>Спир</v>
      </c>
    </row>
    <row r="157" spans="1:11">
      <c r="A157">
        <v>6121257</v>
      </c>
      <c r="B157" t="s">
        <v>2470</v>
      </c>
      <c r="C157" t="s">
        <v>218</v>
      </c>
      <c r="D157" t="s">
        <v>219</v>
      </c>
      <c r="E157">
        <v>45433</v>
      </c>
      <c r="F157" t="s">
        <v>153</v>
      </c>
      <c r="G157" s="30">
        <v>80</v>
      </c>
      <c r="H157" s="30">
        <v>3395000</v>
      </c>
      <c r="I157" s="30">
        <v>27160000</v>
      </c>
      <c r="K157" s="52" t="str">
        <f t="shared" si="2"/>
        <v>Спир</v>
      </c>
    </row>
    <row r="158" spans="1:11">
      <c r="A158">
        <v>6122609</v>
      </c>
      <c r="B158" t="s">
        <v>2470</v>
      </c>
      <c r="C158" t="s">
        <v>95</v>
      </c>
      <c r="D158" t="s">
        <v>96</v>
      </c>
      <c r="E158">
        <v>18521</v>
      </c>
      <c r="F158" t="s">
        <v>94</v>
      </c>
      <c r="G158" s="30">
        <v>600</v>
      </c>
      <c r="H158" s="30">
        <v>6325000</v>
      </c>
      <c r="I158" s="30">
        <v>37950000</v>
      </c>
      <c r="K158" s="52" t="str">
        <f t="shared" si="2"/>
        <v>Бард</v>
      </c>
    </row>
    <row r="159" spans="1:11">
      <c r="A159">
        <v>6123581</v>
      </c>
      <c r="B159" t="s">
        <v>2470</v>
      </c>
      <c r="C159" t="s">
        <v>2471</v>
      </c>
      <c r="D159" t="s">
        <v>2472</v>
      </c>
      <c r="E159">
        <v>45285</v>
      </c>
      <c r="F159" t="s">
        <v>152</v>
      </c>
      <c r="G159" s="30">
        <v>30</v>
      </c>
      <c r="H159" s="30">
        <v>2880999</v>
      </c>
      <c r="I159" s="30">
        <v>8642997</v>
      </c>
      <c r="K159" s="52" t="str">
        <f t="shared" si="2"/>
        <v>Спир</v>
      </c>
    </row>
    <row r="160" spans="1:11">
      <c r="A160">
        <v>6123583</v>
      </c>
      <c r="B160" t="s">
        <v>2470</v>
      </c>
      <c r="C160" t="s">
        <v>299</v>
      </c>
      <c r="D160" t="s">
        <v>300</v>
      </c>
      <c r="E160">
        <v>45284</v>
      </c>
      <c r="F160" t="s">
        <v>151</v>
      </c>
      <c r="G160" s="30">
        <v>3220</v>
      </c>
      <c r="H160" s="30">
        <v>2883166</v>
      </c>
      <c r="I160" s="30">
        <v>928379452</v>
      </c>
      <c r="K160" s="52" t="str">
        <f t="shared" si="2"/>
        <v>Спир</v>
      </c>
    </row>
    <row r="161" spans="1:11">
      <c r="A161">
        <v>6126178</v>
      </c>
      <c r="B161" t="s">
        <v>2473</v>
      </c>
      <c r="C161" t="s">
        <v>180</v>
      </c>
      <c r="D161" t="s">
        <v>181</v>
      </c>
      <c r="E161">
        <v>45285</v>
      </c>
      <c r="F161" t="s">
        <v>152</v>
      </c>
      <c r="G161" s="30">
        <v>4400</v>
      </c>
      <c r="H161" s="30">
        <v>2878889</v>
      </c>
      <c r="I161" s="30">
        <v>1266711160</v>
      </c>
      <c r="K161" s="52" t="str">
        <f t="shared" si="2"/>
        <v>Спир</v>
      </c>
    </row>
    <row r="162" spans="1:11">
      <c r="A162">
        <v>6126179</v>
      </c>
      <c r="B162" t="s">
        <v>2473</v>
      </c>
      <c r="C162" t="s">
        <v>161</v>
      </c>
      <c r="D162" t="s">
        <v>162</v>
      </c>
      <c r="E162">
        <v>45284</v>
      </c>
      <c r="F162" t="s">
        <v>151</v>
      </c>
      <c r="G162" s="30">
        <v>500</v>
      </c>
      <c r="H162" s="30">
        <v>2883166</v>
      </c>
      <c r="I162" s="30">
        <v>144158300</v>
      </c>
      <c r="K162" s="52" t="str">
        <f t="shared" si="2"/>
        <v>Спир</v>
      </c>
    </row>
    <row r="163" spans="1:11">
      <c r="A163">
        <v>6126180</v>
      </c>
      <c r="B163" t="s">
        <v>2473</v>
      </c>
      <c r="C163" t="s">
        <v>289</v>
      </c>
      <c r="D163" t="s">
        <v>290</v>
      </c>
      <c r="E163">
        <v>45284</v>
      </c>
      <c r="F163" t="s">
        <v>151</v>
      </c>
      <c r="G163" s="30">
        <v>200</v>
      </c>
      <c r="H163" s="30">
        <v>2883165</v>
      </c>
      <c r="I163" s="30">
        <v>57663300</v>
      </c>
      <c r="K163" s="52" t="str">
        <f t="shared" si="2"/>
        <v>Спир</v>
      </c>
    </row>
    <row r="164" spans="1:11">
      <c r="A164">
        <v>6127552</v>
      </c>
      <c r="B164" t="s">
        <v>2473</v>
      </c>
      <c r="C164" t="s">
        <v>2430</v>
      </c>
      <c r="D164" t="s">
        <v>2431</v>
      </c>
      <c r="E164">
        <v>18521</v>
      </c>
      <c r="F164" t="s">
        <v>94</v>
      </c>
      <c r="G164" s="30">
        <v>100</v>
      </c>
      <c r="H164" s="30">
        <v>6335000</v>
      </c>
      <c r="I164" s="30">
        <v>6335000</v>
      </c>
      <c r="K164" s="52" t="str">
        <f t="shared" si="2"/>
        <v>Бард</v>
      </c>
    </row>
    <row r="165" spans="1:11">
      <c r="A165">
        <v>6127553</v>
      </c>
      <c r="B165" t="s">
        <v>2473</v>
      </c>
      <c r="C165" t="s">
        <v>2430</v>
      </c>
      <c r="D165" t="s">
        <v>2431</v>
      </c>
      <c r="E165">
        <v>18521</v>
      </c>
      <c r="F165" t="s">
        <v>94</v>
      </c>
      <c r="G165" s="30">
        <v>100</v>
      </c>
      <c r="H165" s="30">
        <v>6335000</v>
      </c>
      <c r="I165" s="30">
        <v>6335000</v>
      </c>
      <c r="K165" s="52" t="str">
        <f t="shared" si="2"/>
        <v>Бард</v>
      </c>
    </row>
    <row r="166" spans="1:11">
      <c r="A166">
        <v>6127554</v>
      </c>
      <c r="B166" t="s">
        <v>2473</v>
      </c>
      <c r="C166" t="s">
        <v>92</v>
      </c>
      <c r="D166" t="s">
        <v>93</v>
      </c>
      <c r="E166">
        <v>18521</v>
      </c>
      <c r="F166" t="s">
        <v>94</v>
      </c>
      <c r="G166" s="30">
        <v>300</v>
      </c>
      <c r="H166" s="30">
        <v>6325222</v>
      </c>
      <c r="I166" s="30">
        <v>18975666</v>
      </c>
      <c r="K166" s="52" t="str">
        <f t="shared" si="2"/>
        <v>Бард</v>
      </c>
    </row>
    <row r="167" spans="1:11">
      <c r="A167">
        <v>6127555</v>
      </c>
      <c r="B167" t="s">
        <v>2473</v>
      </c>
      <c r="C167" t="s">
        <v>95</v>
      </c>
      <c r="D167" t="s">
        <v>96</v>
      </c>
      <c r="E167">
        <v>18521</v>
      </c>
      <c r="F167" t="s">
        <v>94</v>
      </c>
      <c r="G167" s="30">
        <v>100</v>
      </c>
      <c r="H167" s="30">
        <v>6325000</v>
      </c>
      <c r="I167" s="30">
        <v>6325000</v>
      </c>
      <c r="K167" s="52" t="str">
        <f t="shared" si="2"/>
        <v>Бард</v>
      </c>
    </row>
    <row r="168" spans="1:11">
      <c r="A168">
        <v>6128883</v>
      </c>
      <c r="B168" t="s">
        <v>2473</v>
      </c>
      <c r="C168" t="s">
        <v>154</v>
      </c>
      <c r="D168" t="s">
        <v>155</v>
      </c>
      <c r="E168">
        <v>45285</v>
      </c>
      <c r="F168" t="s">
        <v>152</v>
      </c>
      <c r="G168" s="30">
        <v>1200</v>
      </c>
      <c r="H168" s="30">
        <v>2878688</v>
      </c>
      <c r="I168" s="30">
        <v>345442560</v>
      </c>
      <c r="K168" s="52" t="str">
        <f t="shared" si="2"/>
        <v>Спир</v>
      </c>
    </row>
    <row r="169" spans="1:11">
      <c r="A169">
        <v>6128884</v>
      </c>
      <c r="B169" t="s">
        <v>2473</v>
      </c>
      <c r="C169" t="s">
        <v>208</v>
      </c>
      <c r="D169" t="s">
        <v>209</v>
      </c>
      <c r="E169">
        <v>45285</v>
      </c>
      <c r="F169" t="s">
        <v>152</v>
      </c>
      <c r="G169" s="30">
        <v>50</v>
      </c>
      <c r="H169" s="30">
        <v>2878688</v>
      </c>
      <c r="I169" s="30">
        <v>14393440</v>
      </c>
      <c r="K169" s="52" t="str">
        <f t="shared" si="2"/>
        <v>Спир</v>
      </c>
    </row>
    <row r="170" spans="1:11">
      <c r="A170">
        <v>6128885</v>
      </c>
      <c r="B170" t="s">
        <v>2473</v>
      </c>
      <c r="C170" t="s">
        <v>220</v>
      </c>
      <c r="D170" t="s">
        <v>221</v>
      </c>
      <c r="E170">
        <v>45285</v>
      </c>
      <c r="F170" t="s">
        <v>152</v>
      </c>
      <c r="G170" s="30">
        <v>200</v>
      </c>
      <c r="H170" s="30">
        <v>2878687</v>
      </c>
      <c r="I170" s="30">
        <v>57573740</v>
      </c>
      <c r="K170" s="52" t="str">
        <f t="shared" si="2"/>
        <v>Спир</v>
      </c>
    </row>
    <row r="171" spans="1:11">
      <c r="A171">
        <v>6128886</v>
      </c>
      <c r="B171" t="s">
        <v>2473</v>
      </c>
      <c r="C171" t="s">
        <v>171</v>
      </c>
      <c r="D171" t="s">
        <v>172</v>
      </c>
      <c r="E171">
        <v>45285</v>
      </c>
      <c r="F171" t="s">
        <v>152</v>
      </c>
      <c r="G171" s="30">
        <v>480</v>
      </c>
      <c r="H171" s="30">
        <v>2878686</v>
      </c>
      <c r="I171" s="30">
        <v>138176928</v>
      </c>
      <c r="K171" s="52" t="str">
        <f t="shared" si="2"/>
        <v>Спир</v>
      </c>
    </row>
    <row r="172" spans="1:11">
      <c r="A172">
        <v>6128887</v>
      </c>
      <c r="B172" t="s">
        <v>2473</v>
      </c>
      <c r="C172" t="s">
        <v>204</v>
      </c>
      <c r="D172" t="s">
        <v>205</v>
      </c>
      <c r="E172">
        <v>45284</v>
      </c>
      <c r="F172" t="s">
        <v>151</v>
      </c>
      <c r="G172" s="30">
        <v>100</v>
      </c>
      <c r="H172" s="30">
        <v>2883200</v>
      </c>
      <c r="I172" s="30">
        <v>28832000</v>
      </c>
      <c r="K172" s="52" t="str">
        <f t="shared" si="2"/>
        <v>Спир</v>
      </c>
    </row>
    <row r="173" spans="1:11">
      <c r="A173">
        <v>6128888</v>
      </c>
      <c r="B173" t="s">
        <v>2473</v>
      </c>
      <c r="C173" t="s">
        <v>239</v>
      </c>
      <c r="D173" t="s">
        <v>240</v>
      </c>
      <c r="E173">
        <v>45284</v>
      </c>
      <c r="F173" t="s">
        <v>151</v>
      </c>
      <c r="G173" s="30">
        <v>200</v>
      </c>
      <c r="H173" s="30">
        <v>2883166</v>
      </c>
      <c r="I173" s="30">
        <v>57663320</v>
      </c>
      <c r="K173" s="52" t="str">
        <f t="shared" si="2"/>
        <v>Спир</v>
      </c>
    </row>
    <row r="174" spans="1:11">
      <c r="A174">
        <v>6128889</v>
      </c>
      <c r="B174" t="s">
        <v>2473</v>
      </c>
      <c r="C174" t="s">
        <v>224</v>
      </c>
      <c r="D174" t="s">
        <v>225</v>
      </c>
      <c r="E174">
        <v>45284</v>
      </c>
      <c r="F174" t="s">
        <v>151</v>
      </c>
      <c r="G174" s="30">
        <v>3220</v>
      </c>
      <c r="H174" s="30">
        <v>2883161</v>
      </c>
      <c r="I174" s="30">
        <v>928377842</v>
      </c>
      <c r="K174" s="52" t="str">
        <f t="shared" si="2"/>
        <v>Спир</v>
      </c>
    </row>
    <row r="175" spans="1:11">
      <c r="A175">
        <v>6128890</v>
      </c>
      <c r="B175" t="s">
        <v>2473</v>
      </c>
      <c r="C175" t="s">
        <v>224</v>
      </c>
      <c r="D175" t="s">
        <v>225</v>
      </c>
      <c r="E175">
        <v>45284</v>
      </c>
      <c r="F175" t="s">
        <v>151</v>
      </c>
      <c r="G175" s="30">
        <v>3220</v>
      </c>
      <c r="H175" s="30">
        <v>2883161</v>
      </c>
      <c r="I175" s="30">
        <v>928377842</v>
      </c>
      <c r="K175" s="52" t="str">
        <f t="shared" si="2"/>
        <v>Спир</v>
      </c>
    </row>
    <row r="176" spans="1:11">
      <c r="A176">
        <v>6128891</v>
      </c>
      <c r="B176" t="s">
        <v>2473</v>
      </c>
      <c r="C176" t="s">
        <v>2474</v>
      </c>
      <c r="D176" t="s">
        <v>2475</v>
      </c>
      <c r="E176">
        <v>45284</v>
      </c>
      <c r="F176" t="s">
        <v>151</v>
      </c>
      <c r="G176" s="30">
        <v>100</v>
      </c>
      <c r="H176" s="30">
        <v>2883160</v>
      </c>
      <c r="I176" s="30">
        <v>28831600</v>
      </c>
      <c r="K176" s="52" t="str">
        <f t="shared" si="2"/>
        <v>Спир</v>
      </c>
    </row>
    <row r="177" spans="1:11">
      <c r="A177">
        <v>6128921</v>
      </c>
      <c r="B177" t="s">
        <v>2473</v>
      </c>
      <c r="C177" t="s">
        <v>2476</v>
      </c>
      <c r="D177" t="s">
        <v>2477</v>
      </c>
      <c r="E177">
        <v>45433</v>
      </c>
      <c r="F177" t="s">
        <v>153</v>
      </c>
      <c r="G177" s="30">
        <v>500</v>
      </c>
      <c r="H177" s="30">
        <v>3393710</v>
      </c>
      <c r="I177" s="30">
        <v>169685500</v>
      </c>
      <c r="K177" s="52" t="str">
        <f t="shared" si="2"/>
        <v>Спир</v>
      </c>
    </row>
    <row r="178" spans="1:11">
      <c r="A178">
        <v>6130439</v>
      </c>
      <c r="B178" t="s">
        <v>2478</v>
      </c>
      <c r="C178" t="s">
        <v>2479</v>
      </c>
      <c r="D178" t="s">
        <v>2480</v>
      </c>
      <c r="E178">
        <v>45284</v>
      </c>
      <c r="F178" t="s">
        <v>151</v>
      </c>
      <c r="G178" s="30">
        <v>100</v>
      </c>
      <c r="H178" s="30">
        <v>2883500</v>
      </c>
      <c r="I178" s="30">
        <v>28835000</v>
      </c>
      <c r="K178" s="52" t="str">
        <f t="shared" si="2"/>
        <v>Спир</v>
      </c>
    </row>
    <row r="179" spans="1:11">
      <c r="A179">
        <v>6130440</v>
      </c>
      <c r="B179" t="s">
        <v>2478</v>
      </c>
      <c r="C179" t="s">
        <v>1227</v>
      </c>
      <c r="D179" t="s">
        <v>1228</v>
      </c>
      <c r="E179">
        <v>45284</v>
      </c>
      <c r="F179" t="s">
        <v>151</v>
      </c>
      <c r="G179" s="30">
        <v>1200</v>
      </c>
      <c r="H179" s="30">
        <v>2883188</v>
      </c>
      <c r="I179" s="30">
        <v>345982560</v>
      </c>
      <c r="K179" s="52" t="str">
        <f t="shared" si="2"/>
        <v>Спир</v>
      </c>
    </row>
    <row r="180" spans="1:11">
      <c r="A180">
        <v>6130441</v>
      </c>
      <c r="B180" t="s">
        <v>2478</v>
      </c>
      <c r="C180" t="s">
        <v>502</v>
      </c>
      <c r="D180" t="s">
        <v>503</v>
      </c>
      <c r="E180">
        <v>45284</v>
      </c>
      <c r="F180" t="s">
        <v>151</v>
      </c>
      <c r="G180" s="30">
        <v>100</v>
      </c>
      <c r="H180" s="30">
        <v>2883160</v>
      </c>
      <c r="I180" s="30">
        <v>28831600</v>
      </c>
      <c r="K180" s="52" t="str">
        <f t="shared" si="2"/>
        <v>Спир</v>
      </c>
    </row>
    <row r="181" spans="1:11">
      <c r="A181">
        <v>6130561</v>
      </c>
      <c r="B181" t="s">
        <v>2478</v>
      </c>
      <c r="C181" t="s">
        <v>268</v>
      </c>
      <c r="D181" t="s">
        <v>269</v>
      </c>
      <c r="E181">
        <v>45433</v>
      </c>
      <c r="F181" t="s">
        <v>153</v>
      </c>
      <c r="G181" s="30">
        <v>50</v>
      </c>
      <c r="H181" s="30">
        <v>3394177</v>
      </c>
      <c r="I181" s="30">
        <v>16970885</v>
      </c>
      <c r="K181" s="52" t="str">
        <f t="shared" si="2"/>
        <v>Спир</v>
      </c>
    </row>
    <row r="182" spans="1:11">
      <c r="A182">
        <v>6130562</v>
      </c>
      <c r="B182" t="s">
        <v>2478</v>
      </c>
      <c r="C182" t="s">
        <v>761</v>
      </c>
      <c r="D182" t="s">
        <v>762</v>
      </c>
      <c r="E182">
        <v>45433</v>
      </c>
      <c r="F182" t="s">
        <v>153</v>
      </c>
      <c r="G182" s="30">
        <v>300</v>
      </c>
      <c r="H182" s="30">
        <v>3393866</v>
      </c>
      <c r="I182" s="30">
        <v>101815980</v>
      </c>
      <c r="K182" s="52" t="str">
        <f t="shared" si="2"/>
        <v>Спир</v>
      </c>
    </row>
    <row r="183" spans="1:11">
      <c r="A183">
        <v>6130563</v>
      </c>
      <c r="B183" t="s">
        <v>2478</v>
      </c>
      <c r="C183" t="s">
        <v>498</v>
      </c>
      <c r="D183" t="s">
        <v>499</v>
      </c>
      <c r="E183">
        <v>45433</v>
      </c>
      <c r="F183" t="s">
        <v>153</v>
      </c>
      <c r="G183" s="30">
        <v>20</v>
      </c>
      <c r="H183" s="30">
        <v>3393713</v>
      </c>
      <c r="I183" s="30">
        <v>6787426</v>
      </c>
      <c r="K183" s="52" t="str">
        <f t="shared" si="2"/>
        <v>Спир</v>
      </c>
    </row>
    <row r="184" spans="1:11">
      <c r="A184">
        <v>6131588</v>
      </c>
      <c r="B184" t="s">
        <v>2478</v>
      </c>
      <c r="C184" t="s">
        <v>2430</v>
      </c>
      <c r="D184" t="s">
        <v>2431</v>
      </c>
      <c r="E184">
        <v>18521</v>
      </c>
      <c r="F184" t="s">
        <v>94</v>
      </c>
      <c r="G184" s="30">
        <v>100</v>
      </c>
      <c r="H184" s="30">
        <v>6340000</v>
      </c>
      <c r="I184" s="30">
        <v>6340000</v>
      </c>
      <c r="K184" s="52" t="str">
        <f t="shared" si="2"/>
        <v>Бард</v>
      </c>
    </row>
    <row r="185" spans="1:11">
      <c r="A185">
        <v>6131589</v>
      </c>
      <c r="B185" t="s">
        <v>2478</v>
      </c>
      <c r="C185" t="s">
        <v>95</v>
      </c>
      <c r="D185" t="s">
        <v>96</v>
      </c>
      <c r="E185">
        <v>18521</v>
      </c>
      <c r="F185" t="s">
        <v>94</v>
      </c>
      <c r="G185" s="30">
        <v>500</v>
      </c>
      <c r="H185" s="30">
        <v>6325000</v>
      </c>
      <c r="I185" s="30">
        <v>31625000</v>
      </c>
      <c r="K185" s="52" t="str">
        <f t="shared" si="2"/>
        <v>Бард</v>
      </c>
    </row>
    <row r="186" spans="1:11">
      <c r="A186">
        <v>6132676</v>
      </c>
      <c r="B186" t="s">
        <v>2478</v>
      </c>
      <c r="C186" t="s">
        <v>287</v>
      </c>
      <c r="D186" t="s">
        <v>288</v>
      </c>
      <c r="E186">
        <v>45285</v>
      </c>
      <c r="F186" t="s">
        <v>152</v>
      </c>
      <c r="G186" s="30">
        <v>100</v>
      </c>
      <c r="H186" s="30">
        <v>2878683</v>
      </c>
      <c r="I186" s="30">
        <v>28786830</v>
      </c>
      <c r="K186" s="52" t="str">
        <f t="shared" si="2"/>
        <v>Спир</v>
      </c>
    </row>
    <row r="187" spans="1:11">
      <c r="A187">
        <v>6132677</v>
      </c>
      <c r="B187" t="s">
        <v>2478</v>
      </c>
      <c r="C187" t="s">
        <v>297</v>
      </c>
      <c r="D187" t="s">
        <v>298</v>
      </c>
      <c r="E187">
        <v>45285</v>
      </c>
      <c r="F187" t="s">
        <v>152</v>
      </c>
      <c r="G187" s="30">
        <v>100</v>
      </c>
      <c r="H187" s="30">
        <v>2878682</v>
      </c>
      <c r="I187" s="30">
        <v>28786820</v>
      </c>
      <c r="K187" s="52" t="str">
        <f t="shared" si="2"/>
        <v>Спир</v>
      </c>
    </row>
    <row r="188" spans="1:11">
      <c r="A188">
        <v>6132678</v>
      </c>
      <c r="B188" t="s">
        <v>2478</v>
      </c>
      <c r="C188" t="s">
        <v>171</v>
      </c>
      <c r="D188" t="s">
        <v>172</v>
      </c>
      <c r="E188">
        <v>45285</v>
      </c>
      <c r="F188" t="s">
        <v>152</v>
      </c>
      <c r="G188" s="30">
        <v>480</v>
      </c>
      <c r="H188" s="30">
        <v>2878681</v>
      </c>
      <c r="I188" s="30">
        <v>138176688</v>
      </c>
      <c r="K188" s="52" t="str">
        <f t="shared" si="2"/>
        <v>Спир</v>
      </c>
    </row>
    <row r="189" spans="1:11">
      <c r="A189">
        <v>6132679</v>
      </c>
      <c r="B189" t="s">
        <v>2478</v>
      </c>
      <c r="C189" t="s">
        <v>171</v>
      </c>
      <c r="D189" t="s">
        <v>172</v>
      </c>
      <c r="E189">
        <v>45285</v>
      </c>
      <c r="F189" t="s">
        <v>152</v>
      </c>
      <c r="G189" s="30">
        <v>480</v>
      </c>
      <c r="H189" s="30">
        <v>2878681</v>
      </c>
      <c r="I189" s="30">
        <v>138176688</v>
      </c>
      <c r="K189" s="52" t="str">
        <f t="shared" si="2"/>
        <v>Спир</v>
      </c>
    </row>
    <row r="190" spans="1:11">
      <c r="A190">
        <v>6132680</v>
      </c>
      <c r="B190" t="s">
        <v>2478</v>
      </c>
      <c r="C190" t="s">
        <v>511</v>
      </c>
      <c r="D190" t="s">
        <v>512</v>
      </c>
      <c r="E190">
        <v>45285</v>
      </c>
      <c r="F190" t="s">
        <v>152</v>
      </c>
      <c r="G190" s="30">
        <v>200</v>
      </c>
      <c r="H190" s="30">
        <v>2878681</v>
      </c>
      <c r="I190" s="30">
        <v>57573620</v>
      </c>
      <c r="K190" s="52" t="str">
        <f t="shared" si="2"/>
        <v>Спир</v>
      </c>
    </row>
    <row r="191" spans="1:11">
      <c r="A191">
        <v>6132681</v>
      </c>
      <c r="B191" t="s">
        <v>2478</v>
      </c>
      <c r="C191" t="s">
        <v>500</v>
      </c>
      <c r="D191" t="s">
        <v>501</v>
      </c>
      <c r="E191">
        <v>45284</v>
      </c>
      <c r="F191" t="s">
        <v>151</v>
      </c>
      <c r="G191" s="30">
        <v>200</v>
      </c>
      <c r="H191" s="30">
        <v>2883160</v>
      </c>
      <c r="I191" s="30">
        <v>57663200</v>
      </c>
      <c r="K191" s="52" t="str">
        <f t="shared" si="2"/>
        <v>Спир</v>
      </c>
    </row>
    <row r="192" spans="1:11">
      <c r="A192">
        <v>6132705</v>
      </c>
      <c r="B192" t="s">
        <v>2478</v>
      </c>
      <c r="C192" t="s">
        <v>761</v>
      </c>
      <c r="D192" t="s">
        <v>762</v>
      </c>
      <c r="E192">
        <v>45433</v>
      </c>
      <c r="F192" t="s">
        <v>153</v>
      </c>
      <c r="G192" s="30">
        <v>150</v>
      </c>
      <c r="H192" s="30">
        <v>3393701</v>
      </c>
      <c r="I192" s="30">
        <v>50905515</v>
      </c>
      <c r="K192" s="52" t="str">
        <f t="shared" si="2"/>
        <v>Спир</v>
      </c>
    </row>
    <row r="193" spans="1:11">
      <c r="A193">
        <v>6134018</v>
      </c>
      <c r="B193" t="s">
        <v>2481</v>
      </c>
      <c r="C193" t="s">
        <v>210</v>
      </c>
      <c r="D193" t="s">
        <v>211</v>
      </c>
      <c r="E193">
        <v>45285</v>
      </c>
      <c r="F193" t="s">
        <v>152</v>
      </c>
      <c r="G193" s="30">
        <v>500</v>
      </c>
      <c r="H193" s="30">
        <v>2878681</v>
      </c>
      <c r="I193" s="30">
        <v>143934050</v>
      </c>
      <c r="K193" s="52" t="str">
        <f t="shared" si="2"/>
        <v>Спир</v>
      </c>
    </row>
    <row r="194" spans="1:11">
      <c r="A194">
        <v>6134019</v>
      </c>
      <c r="B194" t="s">
        <v>2481</v>
      </c>
      <c r="C194" t="s">
        <v>507</v>
      </c>
      <c r="D194" t="s">
        <v>508</v>
      </c>
      <c r="E194">
        <v>45284</v>
      </c>
      <c r="F194" t="s">
        <v>151</v>
      </c>
      <c r="G194" s="30">
        <v>1000</v>
      </c>
      <c r="H194" s="30">
        <v>2883500</v>
      </c>
      <c r="I194" s="30">
        <v>288350000</v>
      </c>
      <c r="K194" s="52" t="str">
        <f t="shared" si="2"/>
        <v>Спир</v>
      </c>
    </row>
    <row r="195" spans="1:11">
      <c r="A195">
        <v>6135131</v>
      </c>
      <c r="B195" t="s">
        <v>2481</v>
      </c>
      <c r="C195" t="s">
        <v>95</v>
      </c>
      <c r="D195" t="s">
        <v>96</v>
      </c>
      <c r="E195">
        <v>18521</v>
      </c>
      <c r="F195" t="s">
        <v>94</v>
      </c>
      <c r="G195" s="30">
        <v>600</v>
      </c>
      <c r="H195" s="30">
        <v>6325000</v>
      </c>
      <c r="I195" s="30">
        <v>37950000</v>
      </c>
      <c r="K195" s="52" t="str">
        <f t="shared" si="2"/>
        <v>Бард</v>
      </c>
    </row>
    <row r="196" spans="1:11">
      <c r="A196">
        <v>6136193</v>
      </c>
      <c r="B196" t="s">
        <v>2481</v>
      </c>
      <c r="C196" t="s">
        <v>235</v>
      </c>
      <c r="D196" t="s">
        <v>236</v>
      </c>
      <c r="E196">
        <v>45284</v>
      </c>
      <c r="F196" t="s">
        <v>151</v>
      </c>
      <c r="G196" s="30">
        <v>3150</v>
      </c>
      <c r="H196" s="30">
        <v>2883166</v>
      </c>
      <c r="I196" s="30">
        <v>908197290</v>
      </c>
      <c r="K196" s="52" t="str">
        <f t="shared" si="2"/>
        <v>Спир</v>
      </c>
    </row>
    <row r="197" spans="1:11">
      <c r="A197">
        <v>6137497</v>
      </c>
      <c r="B197" t="s">
        <v>2482</v>
      </c>
      <c r="C197" t="s">
        <v>171</v>
      </c>
      <c r="D197" t="s">
        <v>172</v>
      </c>
      <c r="E197">
        <v>45285</v>
      </c>
      <c r="F197" t="s">
        <v>152</v>
      </c>
      <c r="G197" s="30">
        <v>480</v>
      </c>
      <c r="H197" s="30">
        <v>2878688</v>
      </c>
      <c r="I197" s="30">
        <v>138177024</v>
      </c>
      <c r="K197" s="52" t="str">
        <f t="shared" ref="K197:K260" si="3">LEFT(F197,4)</f>
        <v>Спир</v>
      </c>
    </row>
    <row r="198" spans="1:11">
      <c r="A198">
        <v>6137498</v>
      </c>
      <c r="B198" t="s">
        <v>2482</v>
      </c>
      <c r="C198" t="s">
        <v>728</v>
      </c>
      <c r="D198" t="s">
        <v>729</v>
      </c>
      <c r="E198">
        <v>45284</v>
      </c>
      <c r="F198" t="s">
        <v>151</v>
      </c>
      <c r="G198" s="30">
        <v>140</v>
      </c>
      <c r="H198" s="30">
        <v>2883288</v>
      </c>
      <c r="I198" s="30">
        <v>40366032</v>
      </c>
      <c r="K198" s="52" t="str">
        <f t="shared" si="3"/>
        <v>Спир</v>
      </c>
    </row>
    <row r="199" spans="1:11">
      <c r="A199">
        <v>6138562</v>
      </c>
      <c r="B199" t="s">
        <v>2482</v>
      </c>
      <c r="C199" t="s">
        <v>279</v>
      </c>
      <c r="D199" t="s">
        <v>122</v>
      </c>
      <c r="E199">
        <v>18521</v>
      </c>
      <c r="F199" t="s">
        <v>94</v>
      </c>
      <c r="G199" s="30">
        <v>100</v>
      </c>
      <c r="H199" s="30">
        <v>6330000</v>
      </c>
      <c r="I199" s="30">
        <v>6330000</v>
      </c>
      <c r="K199" s="52" t="str">
        <f t="shared" si="3"/>
        <v>Бард</v>
      </c>
    </row>
    <row r="200" spans="1:11">
      <c r="A200">
        <v>6138563</v>
      </c>
      <c r="B200" t="s">
        <v>2482</v>
      </c>
      <c r="C200" t="s">
        <v>95</v>
      </c>
      <c r="D200" t="s">
        <v>96</v>
      </c>
      <c r="E200">
        <v>18521</v>
      </c>
      <c r="F200" t="s">
        <v>94</v>
      </c>
      <c r="G200" s="30">
        <v>500</v>
      </c>
      <c r="H200" s="30">
        <v>6325000</v>
      </c>
      <c r="I200" s="30">
        <v>31625000</v>
      </c>
      <c r="K200" s="52" t="str">
        <f t="shared" si="3"/>
        <v>Бард</v>
      </c>
    </row>
    <row r="201" spans="1:11">
      <c r="A201">
        <v>6140874</v>
      </c>
      <c r="B201" t="s">
        <v>2483</v>
      </c>
      <c r="C201" t="s">
        <v>180</v>
      </c>
      <c r="D201" t="s">
        <v>181</v>
      </c>
      <c r="E201">
        <v>45285</v>
      </c>
      <c r="F201" t="s">
        <v>152</v>
      </c>
      <c r="G201" s="30">
        <v>4400</v>
      </c>
      <c r="H201" s="30">
        <v>2878788</v>
      </c>
      <c r="I201" s="30">
        <v>1266666720</v>
      </c>
      <c r="K201" s="52" t="str">
        <f t="shared" si="3"/>
        <v>Спир</v>
      </c>
    </row>
    <row r="202" spans="1:11">
      <c r="A202">
        <v>6141764</v>
      </c>
      <c r="B202" t="s">
        <v>2483</v>
      </c>
      <c r="C202" t="s">
        <v>107</v>
      </c>
      <c r="D202" t="s">
        <v>108</v>
      </c>
      <c r="E202">
        <v>18521</v>
      </c>
      <c r="F202" t="s">
        <v>94</v>
      </c>
      <c r="G202" s="30">
        <v>500</v>
      </c>
      <c r="H202" s="30">
        <v>6326000</v>
      </c>
      <c r="I202" s="30">
        <v>31630000</v>
      </c>
      <c r="K202" s="52" t="str">
        <f t="shared" si="3"/>
        <v>Бард</v>
      </c>
    </row>
    <row r="203" spans="1:11">
      <c r="A203">
        <v>6141765</v>
      </c>
      <c r="B203" t="s">
        <v>2483</v>
      </c>
      <c r="C203" t="s">
        <v>95</v>
      </c>
      <c r="D203" t="s">
        <v>96</v>
      </c>
      <c r="E203">
        <v>18521</v>
      </c>
      <c r="F203" t="s">
        <v>94</v>
      </c>
      <c r="G203" s="30">
        <v>100</v>
      </c>
      <c r="H203" s="30">
        <v>6325000</v>
      </c>
      <c r="I203" s="30">
        <v>6325000</v>
      </c>
      <c r="K203" s="52" t="str">
        <f t="shared" si="3"/>
        <v>Бард</v>
      </c>
    </row>
    <row r="204" spans="1:11">
      <c r="A204">
        <v>6143045</v>
      </c>
      <c r="B204" t="s">
        <v>2483</v>
      </c>
      <c r="C204" t="s">
        <v>178</v>
      </c>
      <c r="D204" t="s">
        <v>179</v>
      </c>
      <c r="E204">
        <v>45285</v>
      </c>
      <c r="F204" t="s">
        <v>152</v>
      </c>
      <c r="G204" s="30">
        <v>3550</v>
      </c>
      <c r="H204" s="30">
        <v>2879000</v>
      </c>
      <c r="I204" s="30">
        <v>1022045000</v>
      </c>
      <c r="K204" s="52" t="str">
        <f t="shared" si="3"/>
        <v>Спир</v>
      </c>
    </row>
    <row r="205" spans="1:11">
      <c r="A205">
        <v>6144533</v>
      </c>
      <c r="B205" t="s">
        <v>2484</v>
      </c>
      <c r="C205" t="s">
        <v>161</v>
      </c>
      <c r="D205" t="s">
        <v>162</v>
      </c>
      <c r="E205">
        <v>45284</v>
      </c>
      <c r="F205" t="s">
        <v>151</v>
      </c>
      <c r="G205" s="30">
        <v>200</v>
      </c>
      <c r="H205" s="30">
        <v>2883160</v>
      </c>
      <c r="I205" s="30">
        <v>57663200</v>
      </c>
      <c r="K205" s="52" t="str">
        <f t="shared" si="3"/>
        <v>Спир</v>
      </c>
    </row>
    <row r="206" spans="1:11">
      <c r="A206">
        <v>6145312</v>
      </c>
      <c r="B206" t="s">
        <v>2484</v>
      </c>
      <c r="C206" t="s">
        <v>2430</v>
      </c>
      <c r="D206" t="s">
        <v>2431</v>
      </c>
      <c r="E206">
        <v>18521</v>
      </c>
      <c r="F206" t="s">
        <v>94</v>
      </c>
      <c r="G206" s="30">
        <v>100</v>
      </c>
      <c r="H206" s="30">
        <v>6335000</v>
      </c>
      <c r="I206" s="30">
        <v>6335000</v>
      </c>
      <c r="K206" s="52" t="str">
        <f t="shared" si="3"/>
        <v>Бард</v>
      </c>
    </row>
    <row r="207" spans="1:11">
      <c r="A207">
        <v>6145313</v>
      </c>
      <c r="B207" t="s">
        <v>2484</v>
      </c>
      <c r="C207" t="s">
        <v>123</v>
      </c>
      <c r="D207" t="s">
        <v>124</v>
      </c>
      <c r="E207">
        <v>18521</v>
      </c>
      <c r="F207" t="s">
        <v>94</v>
      </c>
      <c r="G207" s="30">
        <v>100</v>
      </c>
      <c r="H207" s="30">
        <v>6330999</v>
      </c>
      <c r="I207" s="30">
        <v>6330999</v>
      </c>
      <c r="K207" s="52" t="str">
        <f t="shared" si="3"/>
        <v>Бард</v>
      </c>
    </row>
    <row r="208" spans="1:11">
      <c r="A208">
        <v>6145314</v>
      </c>
      <c r="B208" t="s">
        <v>2484</v>
      </c>
      <c r="C208" t="s">
        <v>279</v>
      </c>
      <c r="D208" t="s">
        <v>122</v>
      </c>
      <c r="E208">
        <v>18521</v>
      </c>
      <c r="F208" t="s">
        <v>94</v>
      </c>
      <c r="G208" s="30">
        <v>100</v>
      </c>
      <c r="H208" s="30">
        <v>6326009</v>
      </c>
      <c r="I208" s="30">
        <v>6326009</v>
      </c>
      <c r="K208" s="52" t="str">
        <f t="shared" si="3"/>
        <v>Бард</v>
      </c>
    </row>
    <row r="209" spans="1:11">
      <c r="A209">
        <v>6145315</v>
      </c>
      <c r="B209" t="s">
        <v>2484</v>
      </c>
      <c r="C209" t="s">
        <v>95</v>
      </c>
      <c r="D209" t="s">
        <v>96</v>
      </c>
      <c r="E209">
        <v>18521</v>
      </c>
      <c r="F209" t="s">
        <v>94</v>
      </c>
      <c r="G209" s="30">
        <v>300</v>
      </c>
      <c r="H209" s="30">
        <v>6325000</v>
      </c>
      <c r="I209" s="30">
        <v>18975000</v>
      </c>
      <c r="K209" s="52" t="str">
        <f t="shared" si="3"/>
        <v>Бард</v>
      </c>
    </row>
    <row r="210" spans="1:11">
      <c r="A210">
        <v>6146819</v>
      </c>
      <c r="B210" t="s">
        <v>2484</v>
      </c>
      <c r="C210" t="s">
        <v>182</v>
      </c>
      <c r="D210" t="s">
        <v>183</v>
      </c>
      <c r="E210">
        <v>45285</v>
      </c>
      <c r="F210" t="s">
        <v>152</v>
      </c>
      <c r="G210" s="30">
        <v>460</v>
      </c>
      <c r="H210" s="30">
        <v>2878681</v>
      </c>
      <c r="I210" s="30">
        <v>132419326</v>
      </c>
      <c r="K210" s="52" t="str">
        <f t="shared" si="3"/>
        <v>Спир</v>
      </c>
    </row>
    <row r="211" spans="1:11">
      <c r="A211">
        <v>6146820</v>
      </c>
      <c r="B211" t="s">
        <v>2484</v>
      </c>
      <c r="C211" t="s">
        <v>224</v>
      </c>
      <c r="D211" t="s">
        <v>225</v>
      </c>
      <c r="E211">
        <v>45284</v>
      </c>
      <c r="F211" t="s">
        <v>151</v>
      </c>
      <c r="G211" s="30">
        <v>3220</v>
      </c>
      <c r="H211" s="30">
        <v>2883161</v>
      </c>
      <c r="I211" s="30">
        <v>928377842</v>
      </c>
      <c r="K211" s="52" t="str">
        <f t="shared" si="3"/>
        <v>Спир</v>
      </c>
    </row>
    <row r="212" spans="1:11">
      <c r="A212">
        <v>6146864</v>
      </c>
      <c r="B212" t="s">
        <v>2484</v>
      </c>
      <c r="C212" t="s">
        <v>1247</v>
      </c>
      <c r="D212" t="s">
        <v>1248</v>
      </c>
      <c r="E212">
        <v>45433</v>
      </c>
      <c r="F212" t="s">
        <v>153</v>
      </c>
      <c r="G212" s="30">
        <v>20</v>
      </c>
      <c r="H212" s="30">
        <v>3393701</v>
      </c>
      <c r="I212" s="30">
        <v>6787402</v>
      </c>
      <c r="K212" s="52" t="str">
        <f t="shared" si="3"/>
        <v>Спир</v>
      </c>
    </row>
    <row r="213" spans="1:11">
      <c r="A213">
        <v>6148277</v>
      </c>
      <c r="B213" t="s">
        <v>2421</v>
      </c>
      <c r="C213" t="s">
        <v>228</v>
      </c>
      <c r="D213" t="s">
        <v>229</v>
      </c>
      <c r="E213">
        <v>45284</v>
      </c>
      <c r="F213" t="s">
        <v>151</v>
      </c>
      <c r="G213" s="30">
        <v>170</v>
      </c>
      <c r="H213" s="30">
        <v>2885000</v>
      </c>
      <c r="I213" s="30">
        <v>49045000</v>
      </c>
      <c r="K213" s="52" t="str">
        <f t="shared" si="3"/>
        <v>Спир</v>
      </c>
    </row>
    <row r="214" spans="1:11">
      <c r="A214">
        <v>6149091</v>
      </c>
      <c r="B214" t="s">
        <v>2421</v>
      </c>
      <c r="C214" t="s">
        <v>2430</v>
      </c>
      <c r="D214" t="s">
        <v>2431</v>
      </c>
      <c r="E214">
        <v>18521</v>
      </c>
      <c r="F214" t="s">
        <v>94</v>
      </c>
      <c r="G214" s="30">
        <v>100</v>
      </c>
      <c r="H214" s="30">
        <v>6330000</v>
      </c>
      <c r="I214" s="30">
        <v>6330000</v>
      </c>
      <c r="K214" s="52" t="str">
        <f t="shared" si="3"/>
        <v>Бард</v>
      </c>
    </row>
    <row r="215" spans="1:11">
      <c r="A215">
        <v>6149092</v>
      </c>
      <c r="B215" t="s">
        <v>2421</v>
      </c>
      <c r="C215" t="s">
        <v>95</v>
      </c>
      <c r="D215" t="s">
        <v>96</v>
      </c>
      <c r="E215">
        <v>18521</v>
      </c>
      <c r="F215" t="s">
        <v>94</v>
      </c>
      <c r="G215" s="30">
        <v>500</v>
      </c>
      <c r="H215" s="30">
        <v>6325000</v>
      </c>
      <c r="I215" s="30">
        <v>31625000</v>
      </c>
      <c r="K215" s="52" t="str">
        <f t="shared" si="3"/>
        <v>Бард</v>
      </c>
    </row>
    <row r="216" spans="1:11">
      <c r="A216">
        <v>6149847</v>
      </c>
      <c r="B216" t="s">
        <v>2421</v>
      </c>
      <c r="C216" t="s">
        <v>202</v>
      </c>
      <c r="D216" t="s">
        <v>203</v>
      </c>
      <c r="E216">
        <v>54511</v>
      </c>
      <c r="F216" t="s">
        <v>506</v>
      </c>
      <c r="G216" s="30">
        <v>30000</v>
      </c>
      <c r="H216" s="30">
        <v>287868000</v>
      </c>
      <c r="I216" s="30">
        <v>8636040000</v>
      </c>
      <c r="K216" s="52" t="str">
        <f t="shared" si="3"/>
        <v>Спир</v>
      </c>
    </row>
    <row r="217" spans="1:11">
      <c r="A217">
        <v>6150524</v>
      </c>
      <c r="B217" t="s">
        <v>2421</v>
      </c>
      <c r="C217" t="s">
        <v>208</v>
      </c>
      <c r="D217" t="s">
        <v>209</v>
      </c>
      <c r="E217">
        <v>45285</v>
      </c>
      <c r="F217" t="s">
        <v>152</v>
      </c>
      <c r="G217" s="30">
        <v>50</v>
      </c>
      <c r="H217" s="30">
        <v>2878681</v>
      </c>
      <c r="I217" s="30">
        <v>14393405</v>
      </c>
      <c r="K217" s="52" t="str">
        <f t="shared" si="3"/>
        <v>Спир</v>
      </c>
    </row>
    <row r="218" spans="1:11">
      <c r="A218">
        <v>6150525</v>
      </c>
      <c r="B218" t="s">
        <v>2421</v>
      </c>
      <c r="C218" t="s">
        <v>513</v>
      </c>
      <c r="D218" t="s">
        <v>514</v>
      </c>
      <c r="E218">
        <v>45284</v>
      </c>
      <c r="F218" t="s">
        <v>151</v>
      </c>
      <c r="G218" s="30">
        <v>500</v>
      </c>
      <c r="H218" s="30">
        <v>2883160</v>
      </c>
      <c r="I218" s="30">
        <v>144158000</v>
      </c>
      <c r="K218" s="52" t="str">
        <f t="shared" si="3"/>
        <v>Спир</v>
      </c>
    </row>
    <row r="219" spans="1:11">
      <c r="A219">
        <v>6150559</v>
      </c>
      <c r="B219" t="s">
        <v>2421</v>
      </c>
      <c r="C219" t="s">
        <v>1241</v>
      </c>
      <c r="D219" t="s">
        <v>1242</v>
      </c>
      <c r="E219">
        <v>45433</v>
      </c>
      <c r="F219" t="s">
        <v>153</v>
      </c>
      <c r="G219" s="30">
        <v>200</v>
      </c>
      <c r="H219" s="30">
        <v>3393800</v>
      </c>
      <c r="I219" s="30">
        <v>67876000</v>
      </c>
      <c r="K219" s="52" t="str">
        <f t="shared" si="3"/>
        <v>Спир</v>
      </c>
    </row>
    <row r="220" spans="1:11">
      <c r="A220">
        <v>6150560</v>
      </c>
      <c r="B220" t="s">
        <v>2421</v>
      </c>
      <c r="C220" t="s">
        <v>266</v>
      </c>
      <c r="D220" t="s">
        <v>267</v>
      </c>
      <c r="E220">
        <v>45433</v>
      </c>
      <c r="F220" t="s">
        <v>153</v>
      </c>
      <c r="G220" s="30">
        <v>200</v>
      </c>
      <c r="H220" s="30">
        <v>3393701</v>
      </c>
      <c r="I220" s="30">
        <v>67874020</v>
      </c>
      <c r="K220" s="52" t="str">
        <f t="shared" si="3"/>
        <v>Спир</v>
      </c>
    </row>
    <row r="221" spans="1:11">
      <c r="A221">
        <v>6151789</v>
      </c>
      <c r="B221" t="s">
        <v>2422</v>
      </c>
      <c r="C221" t="s">
        <v>178</v>
      </c>
      <c r="D221" t="s">
        <v>179</v>
      </c>
      <c r="E221">
        <v>45285</v>
      </c>
      <c r="F221" t="s">
        <v>152</v>
      </c>
      <c r="G221" s="30">
        <v>3300</v>
      </c>
      <c r="H221" s="30">
        <v>2878680</v>
      </c>
      <c r="I221" s="30">
        <v>949964400</v>
      </c>
      <c r="K221" s="52" t="str">
        <f t="shared" si="3"/>
        <v>Спир</v>
      </c>
    </row>
    <row r="222" spans="1:11">
      <c r="A222">
        <v>6153991</v>
      </c>
      <c r="B222" t="s">
        <v>2422</v>
      </c>
      <c r="C222" t="s">
        <v>161</v>
      </c>
      <c r="D222" t="s">
        <v>162</v>
      </c>
      <c r="E222">
        <v>45284</v>
      </c>
      <c r="F222" t="s">
        <v>151</v>
      </c>
      <c r="G222" s="30">
        <v>600</v>
      </c>
      <c r="H222" s="30">
        <v>2883160</v>
      </c>
      <c r="I222" s="30">
        <v>172989600</v>
      </c>
      <c r="K222" s="52" t="str">
        <f t="shared" si="3"/>
        <v>Спир</v>
      </c>
    </row>
    <row r="223" spans="1:11">
      <c r="A223">
        <v>6154019</v>
      </c>
      <c r="B223" t="s">
        <v>2422</v>
      </c>
      <c r="C223" t="s">
        <v>2485</v>
      </c>
      <c r="D223" t="s">
        <v>2486</v>
      </c>
      <c r="E223">
        <v>45433</v>
      </c>
      <c r="F223" t="s">
        <v>153</v>
      </c>
      <c r="G223" s="30">
        <v>50</v>
      </c>
      <c r="H223" s="30">
        <v>3393810</v>
      </c>
      <c r="I223" s="30">
        <v>16969050</v>
      </c>
      <c r="K223" s="52" t="str">
        <f t="shared" si="3"/>
        <v>Спир</v>
      </c>
    </row>
    <row r="224" spans="1:11">
      <c r="A224">
        <v>6154129</v>
      </c>
      <c r="B224" t="s">
        <v>2422</v>
      </c>
      <c r="C224" t="s">
        <v>95</v>
      </c>
      <c r="D224" t="s">
        <v>96</v>
      </c>
      <c r="E224">
        <v>18521</v>
      </c>
      <c r="F224" t="s">
        <v>94</v>
      </c>
      <c r="G224" s="30">
        <v>600</v>
      </c>
      <c r="H224" s="30">
        <v>6325000</v>
      </c>
      <c r="I224" s="30">
        <v>37950000</v>
      </c>
      <c r="K224" s="52" t="str">
        <f t="shared" si="3"/>
        <v>Бард</v>
      </c>
    </row>
    <row r="225" spans="1:11">
      <c r="A225">
        <v>6155218</v>
      </c>
      <c r="B225" t="s">
        <v>2487</v>
      </c>
      <c r="C225" t="s">
        <v>1235</v>
      </c>
      <c r="D225" t="s">
        <v>1236</v>
      </c>
      <c r="E225">
        <v>45285</v>
      </c>
      <c r="F225" t="s">
        <v>152</v>
      </c>
      <c r="G225" s="30">
        <v>200</v>
      </c>
      <c r="H225" s="30">
        <v>2878681</v>
      </c>
      <c r="I225" s="30">
        <v>57573620</v>
      </c>
      <c r="K225" s="52" t="str">
        <f t="shared" si="3"/>
        <v>Спир</v>
      </c>
    </row>
    <row r="226" spans="1:11">
      <c r="A226">
        <v>6155219</v>
      </c>
      <c r="B226" t="s">
        <v>2487</v>
      </c>
      <c r="C226" t="s">
        <v>159</v>
      </c>
      <c r="D226" t="s">
        <v>160</v>
      </c>
      <c r="E226">
        <v>45284</v>
      </c>
      <c r="F226" t="s">
        <v>151</v>
      </c>
      <c r="G226" s="30">
        <v>3200</v>
      </c>
      <c r="H226" s="30">
        <v>2883161</v>
      </c>
      <c r="I226" s="30">
        <v>922611520</v>
      </c>
      <c r="K226" s="52" t="str">
        <f t="shared" si="3"/>
        <v>Спир</v>
      </c>
    </row>
    <row r="227" spans="1:11">
      <c r="A227">
        <v>6155325</v>
      </c>
      <c r="B227" t="s">
        <v>2487</v>
      </c>
      <c r="C227" t="s">
        <v>262</v>
      </c>
      <c r="D227" t="s">
        <v>263</v>
      </c>
      <c r="E227">
        <v>45433</v>
      </c>
      <c r="F227" t="s">
        <v>153</v>
      </c>
      <c r="G227" s="30">
        <v>10</v>
      </c>
      <c r="H227" s="30">
        <v>3393700</v>
      </c>
      <c r="I227" s="30">
        <v>3393700</v>
      </c>
      <c r="K227" s="52" t="str">
        <f t="shared" si="3"/>
        <v>Спир</v>
      </c>
    </row>
    <row r="228" spans="1:11">
      <c r="A228">
        <v>6155326</v>
      </c>
      <c r="B228" t="s">
        <v>2487</v>
      </c>
      <c r="C228" t="s">
        <v>264</v>
      </c>
      <c r="D228" t="s">
        <v>265</v>
      </c>
      <c r="E228">
        <v>45433</v>
      </c>
      <c r="F228" t="s">
        <v>153</v>
      </c>
      <c r="G228" s="30">
        <v>40</v>
      </c>
      <c r="H228" s="30">
        <v>3393700</v>
      </c>
      <c r="I228" s="30">
        <v>13574800</v>
      </c>
      <c r="K228" s="52" t="str">
        <f t="shared" si="3"/>
        <v>Спир</v>
      </c>
    </row>
    <row r="229" spans="1:11">
      <c r="A229">
        <v>6155327</v>
      </c>
      <c r="B229" t="s">
        <v>2487</v>
      </c>
      <c r="C229" t="s">
        <v>264</v>
      </c>
      <c r="D229" t="s">
        <v>265</v>
      </c>
      <c r="E229">
        <v>45433</v>
      </c>
      <c r="F229" t="s">
        <v>153</v>
      </c>
      <c r="G229" s="30">
        <v>40</v>
      </c>
      <c r="H229" s="30">
        <v>3393700</v>
      </c>
      <c r="I229" s="30">
        <v>13574800</v>
      </c>
      <c r="K229" s="52" t="str">
        <f t="shared" si="3"/>
        <v>Спир</v>
      </c>
    </row>
    <row r="230" spans="1:11">
      <c r="A230">
        <v>6155995</v>
      </c>
      <c r="B230" t="s">
        <v>2487</v>
      </c>
      <c r="C230" t="s">
        <v>95</v>
      </c>
      <c r="D230" t="s">
        <v>96</v>
      </c>
      <c r="E230">
        <v>18521</v>
      </c>
      <c r="F230" t="s">
        <v>94</v>
      </c>
      <c r="G230" s="30">
        <v>600</v>
      </c>
      <c r="H230" s="30">
        <v>6325000</v>
      </c>
      <c r="I230" s="30">
        <v>37950000</v>
      </c>
      <c r="K230" s="52" t="str">
        <f t="shared" si="3"/>
        <v>Бард</v>
      </c>
    </row>
    <row r="231" spans="1:11">
      <c r="A231">
        <v>6157341</v>
      </c>
      <c r="B231" t="s">
        <v>2487</v>
      </c>
      <c r="C231" t="s">
        <v>230</v>
      </c>
      <c r="D231" t="s">
        <v>231</v>
      </c>
      <c r="E231">
        <v>45284</v>
      </c>
      <c r="F231" t="s">
        <v>151</v>
      </c>
      <c r="G231" s="30">
        <v>120</v>
      </c>
      <c r="H231" s="30">
        <v>2883160</v>
      </c>
      <c r="I231" s="30">
        <v>34597920</v>
      </c>
      <c r="K231" s="52" t="str">
        <f t="shared" si="3"/>
        <v>Спир</v>
      </c>
    </row>
    <row r="232" spans="1:11">
      <c r="A232">
        <v>6157342</v>
      </c>
      <c r="B232" t="s">
        <v>2487</v>
      </c>
      <c r="C232" t="s">
        <v>500</v>
      </c>
      <c r="D232" t="s">
        <v>501</v>
      </c>
      <c r="E232">
        <v>45284</v>
      </c>
      <c r="F232" t="s">
        <v>151</v>
      </c>
      <c r="G232" s="30">
        <v>200</v>
      </c>
      <c r="H232" s="30">
        <v>2883160</v>
      </c>
      <c r="I232" s="30">
        <v>57663200</v>
      </c>
      <c r="K232" s="52" t="str">
        <f t="shared" si="3"/>
        <v>Спир</v>
      </c>
    </row>
    <row r="233" spans="1:11">
      <c r="A233">
        <v>6157364</v>
      </c>
      <c r="B233" t="s">
        <v>2487</v>
      </c>
      <c r="C233" t="s">
        <v>1235</v>
      </c>
      <c r="D233" t="s">
        <v>1236</v>
      </c>
      <c r="E233">
        <v>45433</v>
      </c>
      <c r="F233" t="s">
        <v>153</v>
      </c>
      <c r="G233" s="30">
        <v>200</v>
      </c>
      <c r="H233" s="30">
        <v>3393701</v>
      </c>
      <c r="I233" s="30">
        <v>67874020</v>
      </c>
      <c r="K233" s="52" t="str">
        <f t="shared" si="3"/>
        <v>Спир</v>
      </c>
    </row>
    <row r="234" spans="1:11">
      <c r="A234">
        <v>6159790</v>
      </c>
      <c r="B234" t="s">
        <v>2366</v>
      </c>
      <c r="C234" t="s">
        <v>92</v>
      </c>
      <c r="D234" t="s">
        <v>93</v>
      </c>
      <c r="E234">
        <v>18521</v>
      </c>
      <c r="F234" t="s">
        <v>94</v>
      </c>
      <c r="G234" s="30">
        <v>300</v>
      </c>
      <c r="H234" s="30">
        <v>6325205</v>
      </c>
      <c r="I234" s="30">
        <v>18975615</v>
      </c>
      <c r="K234" s="52" t="str">
        <f t="shared" si="3"/>
        <v>Бард</v>
      </c>
    </row>
    <row r="235" spans="1:11">
      <c r="A235">
        <v>6159791</v>
      </c>
      <c r="B235" t="s">
        <v>2366</v>
      </c>
      <c r="C235" t="s">
        <v>95</v>
      </c>
      <c r="D235" t="s">
        <v>96</v>
      </c>
      <c r="E235">
        <v>18521</v>
      </c>
      <c r="F235" t="s">
        <v>94</v>
      </c>
      <c r="G235" s="30">
        <v>300</v>
      </c>
      <c r="H235" s="30">
        <v>6325000</v>
      </c>
      <c r="I235" s="30">
        <v>18975000</v>
      </c>
      <c r="K235" s="52" t="str">
        <f t="shared" si="3"/>
        <v>Бард</v>
      </c>
    </row>
    <row r="236" spans="1:11">
      <c r="A236">
        <v>6161215</v>
      </c>
      <c r="B236" t="s">
        <v>2366</v>
      </c>
      <c r="C236" t="s">
        <v>154</v>
      </c>
      <c r="D236" t="s">
        <v>155</v>
      </c>
      <c r="E236">
        <v>45285</v>
      </c>
      <c r="F236" t="s">
        <v>152</v>
      </c>
      <c r="G236" s="30">
        <v>1200</v>
      </c>
      <c r="H236" s="30">
        <v>2878681</v>
      </c>
      <c r="I236" s="30">
        <v>345441720</v>
      </c>
      <c r="K236" s="52" t="str">
        <f t="shared" si="3"/>
        <v>Спир</v>
      </c>
    </row>
    <row r="237" spans="1:11">
      <c r="A237">
        <v>6161216</v>
      </c>
      <c r="B237" t="s">
        <v>2366</v>
      </c>
      <c r="C237" t="s">
        <v>736</v>
      </c>
      <c r="D237" t="s">
        <v>737</v>
      </c>
      <c r="E237">
        <v>45284</v>
      </c>
      <c r="F237" t="s">
        <v>151</v>
      </c>
      <c r="G237" s="30">
        <v>200</v>
      </c>
      <c r="H237" s="30">
        <v>2883160</v>
      </c>
      <c r="I237" s="30">
        <v>57663200</v>
      </c>
      <c r="K237" s="52" t="str">
        <f t="shared" si="3"/>
        <v>Спир</v>
      </c>
    </row>
    <row r="238" spans="1:11">
      <c r="A238">
        <v>6162751</v>
      </c>
      <c r="B238" t="s">
        <v>2488</v>
      </c>
      <c r="C238" t="s">
        <v>228</v>
      </c>
      <c r="D238" t="s">
        <v>229</v>
      </c>
      <c r="E238">
        <v>45284</v>
      </c>
      <c r="F238" t="s">
        <v>151</v>
      </c>
      <c r="G238" s="30">
        <v>130</v>
      </c>
      <c r="H238" s="30">
        <v>2884099</v>
      </c>
      <c r="I238" s="30">
        <v>37493287</v>
      </c>
      <c r="K238" s="52" t="str">
        <f t="shared" si="3"/>
        <v>Спир</v>
      </c>
    </row>
    <row r="239" spans="1:11">
      <c r="A239">
        <v>6162893</v>
      </c>
      <c r="B239" t="s">
        <v>2488</v>
      </c>
      <c r="C239" t="s">
        <v>201</v>
      </c>
      <c r="D239" t="s">
        <v>175</v>
      </c>
      <c r="E239">
        <v>45433</v>
      </c>
      <c r="F239" t="s">
        <v>153</v>
      </c>
      <c r="G239" s="30">
        <v>100</v>
      </c>
      <c r="H239" s="30">
        <v>3409000</v>
      </c>
      <c r="I239" s="30">
        <v>34090000</v>
      </c>
      <c r="K239" s="52" t="str">
        <f t="shared" si="3"/>
        <v>Спир</v>
      </c>
    </row>
    <row r="240" spans="1:11">
      <c r="A240">
        <v>6163534</v>
      </c>
      <c r="B240" t="s">
        <v>2488</v>
      </c>
      <c r="C240" t="s">
        <v>732</v>
      </c>
      <c r="D240" t="s">
        <v>733</v>
      </c>
      <c r="E240">
        <v>18521</v>
      </c>
      <c r="F240" t="s">
        <v>94</v>
      </c>
      <c r="G240" s="30">
        <v>100</v>
      </c>
      <c r="H240" s="30">
        <v>6327000</v>
      </c>
      <c r="I240" s="30">
        <v>6327000</v>
      </c>
      <c r="K240" s="52" t="str">
        <f t="shared" si="3"/>
        <v>Бард</v>
      </c>
    </row>
    <row r="241" spans="1:11">
      <c r="A241">
        <v>6163535</v>
      </c>
      <c r="B241" t="s">
        <v>2488</v>
      </c>
      <c r="C241" t="s">
        <v>95</v>
      </c>
      <c r="D241" t="s">
        <v>96</v>
      </c>
      <c r="E241">
        <v>18521</v>
      </c>
      <c r="F241" t="s">
        <v>94</v>
      </c>
      <c r="G241" s="30">
        <v>500</v>
      </c>
      <c r="H241" s="30">
        <v>6325000</v>
      </c>
      <c r="I241" s="30">
        <v>31625000</v>
      </c>
      <c r="K241" s="52" t="str">
        <f t="shared" si="3"/>
        <v>Бард</v>
      </c>
    </row>
    <row r="242" spans="1:11">
      <c r="A242">
        <v>6165163</v>
      </c>
      <c r="B242" t="s">
        <v>2488</v>
      </c>
      <c r="C242" t="s">
        <v>511</v>
      </c>
      <c r="D242" t="s">
        <v>512</v>
      </c>
      <c r="E242">
        <v>45285</v>
      </c>
      <c r="F242" t="s">
        <v>152</v>
      </c>
      <c r="G242" s="30">
        <v>200</v>
      </c>
      <c r="H242" s="30">
        <v>2878682</v>
      </c>
      <c r="I242" s="30">
        <v>57573640</v>
      </c>
      <c r="K242" s="52" t="str">
        <f t="shared" si="3"/>
        <v>Спир</v>
      </c>
    </row>
    <row r="243" spans="1:11">
      <c r="A243">
        <v>6165164</v>
      </c>
      <c r="B243" t="s">
        <v>2488</v>
      </c>
      <c r="C243" t="s">
        <v>247</v>
      </c>
      <c r="D243" t="s">
        <v>248</v>
      </c>
      <c r="E243">
        <v>45285</v>
      </c>
      <c r="F243" t="s">
        <v>152</v>
      </c>
      <c r="G243" s="30">
        <v>1200</v>
      </c>
      <c r="H243" s="30">
        <v>2878681</v>
      </c>
      <c r="I243" s="30">
        <v>345441720</v>
      </c>
      <c r="K243" s="52" t="str">
        <f t="shared" si="3"/>
        <v>Спир</v>
      </c>
    </row>
    <row r="244" spans="1:11">
      <c r="A244">
        <v>6165165</v>
      </c>
      <c r="B244" t="s">
        <v>2488</v>
      </c>
      <c r="C244" t="s">
        <v>754</v>
      </c>
      <c r="D244" t="s">
        <v>232</v>
      </c>
      <c r="E244">
        <v>45284</v>
      </c>
      <c r="F244" t="s">
        <v>151</v>
      </c>
      <c r="G244" s="30">
        <v>1600</v>
      </c>
      <c r="H244" s="30">
        <v>2883161</v>
      </c>
      <c r="I244" s="30">
        <v>461305760</v>
      </c>
      <c r="K244" s="52" t="str">
        <f t="shared" si="3"/>
        <v>Спир</v>
      </c>
    </row>
    <row r="245" spans="1:11">
      <c r="A245">
        <v>6166624</v>
      </c>
      <c r="B245" t="s">
        <v>2489</v>
      </c>
      <c r="C245" t="s">
        <v>728</v>
      </c>
      <c r="D245" t="s">
        <v>729</v>
      </c>
      <c r="E245">
        <v>45284</v>
      </c>
      <c r="F245" t="s">
        <v>151</v>
      </c>
      <c r="G245" s="30">
        <v>210</v>
      </c>
      <c r="H245" s="30">
        <v>2883188</v>
      </c>
      <c r="I245" s="30">
        <v>60546948</v>
      </c>
      <c r="K245" s="52" t="str">
        <f t="shared" si="3"/>
        <v>Спир</v>
      </c>
    </row>
    <row r="246" spans="1:11">
      <c r="A246">
        <v>6166740</v>
      </c>
      <c r="B246" t="s">
        <v>2489</v>
      </c>
      <c r="C246" t="s">
        <v>201</v>
      </c>
      <c r="D246" t="s">
        <v>175</v>
      </c>
      <c r="E246">
        <v>45433</v>
      </c>
      <c r="F246" t="s">
        <v>153</v>
      </c>
      <c r="G246" s="30">
        <v>100</v>
      </c>
      <c r="H246" s="30">
        <v>3409000</v>
      </c>
      <c r="I246" s="30">
        <v>34090000</v>
      </c>
      <c r="K246" s="52" t="str">
        <f t="shared" si="3"/>
        <v>Спир</v>
      </c>
    </row>
    <row r="247" spans="1:11">
      <c r="A247">
        <v>6166741</v>
      </c>
      <c r="B247" t="s">
        <v>2489</v>
      </c>
      <c r="C247" t="s">
        <v>253</v>
      </c>
      <c r="D247" t="s">
        <v>254</v>
      </c>
      <c r="E247">
        <v>45433</v>
      </c>
      <c r="F247" t="s">
        <v>153</v>
      </c>
      <c r="G247" s="30">
        <v>50</v>
      </c>
      <c r="H247" s="30">
        <v>3393701</v>
      </c>
      <c r="I247" s="30">
        <v>16968505</v>
      </c>
      <c r="K247" s="52" t="str">
        <f t="shared" si="3"/>
        <v>Спир</v>
      </c>
    </row>
    <row r="248" spans="1:11">
      <c r="A248">
        <v>6167383</v>
      </c>
      <c r="B248" t="s">
        <v>2489</v>
      </c>
      <c r="C248" t="s">
        <v>2490</v>
      </c>
      <c r="D248" t="s">
        <v>2491</v>
      </c>
      <c r="E248">
        <v>18521</v>
      </c>
      <c r="F248" t="s">
        <v>94</v>
      </c>
      <c r="G248" s="30">
        <v>100</v>
      </c>
      <c r="H248" s="30">
        <v>6328000</v>
      </c>
      <c r="I248" s="30">
        <v>6328000</v>
      </c>
      <c r="K248" s="52" t="str">
        <f t="shared" si="3"/>
        <v>Бард</v>
      </c>
    </row>
    <row r="249" spans="1:11">
      <c r="A249">
        <v>6167384</v>
      </c>
      <c r="B249" t="s">
        <v>2489</v>
      </c>
      <c r="C249" t="s">
        <v>95</v>
      </c>
      <c r="D249" t="s">
        <v>96</v>
      </c>
      <c r="E249">
        <v>18521</v>
      </c>
      <c r="F249" t="s">
        <v>94</v>
      </c>
      <c r="G249" s="30">
        <v>500</v>
      </c>
      <c r="H249" s="30">
        <v>6325000</v>
      </c>
      <c r="I249" s="30">
        <v>31625000</v>
      </c>
      <c r="K249" s="52" t="str">
        <f t="shared" si="3"/>
        <v>Бард</v>
      </c>
    </row>
    <row r="250" spans="1:11">
      <c r="A250">
        <v>6170121</v>
      </c>
      <c r="B250" t="s">
        <v>2492</v>
      </c>
      <c r="C250" t="s">
        <v>206</v>
      </c>
      <c r="D250" t="s">
        <v>207</v>
      </c>
      <c r="E250">
        <v>45284</v>
      </c>
      <c r="F250" t="s">
        <v>151</v>
      </c>
      <c r="G250" s="30">
        <v>250</v>
      </c>
      <c r="H250" s="30">
        <v>2883170</v>
      </c>
      <c r="I250" s="30">
        <v>72079250</v>
      </c>
      <c r="K250" s="52" t="str">
        <f t="shared" si="3"/>
        <v>Спир</v>
      </c>
    </row>
    <row r="251" spans="1:11">
      <c r="A251">
        <v>6170265</v>
      </c>
      <c r="B251" t="s">
        <v>2492</v>
      </c>
      <c r="C251" t="s">
        <v>233</v>
      </c>
      <c r="D251" t="s">
        <v>234</v>
      </c>
      <c r="E251">
        <v>45433</v>
      </c>
      <c r="F251" t="s">
        <v>153</v>
      </c>
      <c r="G251" s="30">
        <v>50</v>
      </c>
      <c r="H251" s="30">
        <v>3400000</v>
      </c>
      <c r="I251" s="30">
        <v>17000000</v>
      </c>
      <c r="K251" s="52" t="str">
        <f t="shared" si="3"/>
        <v>Спир</v>
      </c>
    </row>
    <row r="252" spans="1:11">
      <c r="A252">
        <v>6170868</v>
      </c>
      <c r="B252" t="s">
        <v>2492</v>
      </c>
      <c r="C252" t="s">
        <v>2490</v>
      </c>
      <c r="D252" t="s">
        <v>2491</v>
      </c>
      <c r="E252">
        <v>18521</v>
      </c>
      <c r="F252" t="s">
        <v>94</v>
      </c>
      <c r="G252" s="30">
        <v>100</v>
      </c>
      <c r="H252" s="30">
        <v>6328000</v>
      </c>
      <c r="I252" s="30">
        <v>6328000</v>
      </c>
      <c r="K252" s="52" t="str">
        <f t="shared" si="3"/>
        <v>Бард</v>
      </c>
    </row>
    <row r="253" spans="1:11">
      <c r="A253">
        <v>6170869</v>
      </c>
      <c r="B253" t="s">
        <v>2492</v>
      </c>
      <c r="C253" t="s">
        <v>92</v>
      </c>
      <c r="D253" t="s">
        <v>93</v>
      </c>
      <c r="E253">
        <v>18521</v>
      </c>
      <c r="F253" t="s">
        <v>94</v>
      </c>
      <c r="G253" s="30">
        <v>300</v>
      </c>
      <c r="H253" s="30">
        <v>6325205</v>
      </c>
      <c r="I253" s="30">
        <v>18975615</v>
      </c>
      <c r="K253" s="52" t="str">
        <f t="shared" si="3"/>
        <v>Бард</v>
      </c>
    </row>
    <row r="254" spans="1:11">
      <c r="A254">
        <v>6170870</v>
      </c>
      <c r="B254" t="s">
        <v>2492</v>
      </c>
      <c r="C254" t="s">
        <v>95</v>
      </c>
      <c r="D254" t="s">
        <v>96</v>
      </c>
      <c r="E254">
        <v>18521</v>
      </c>
      <c r="F254" t="s">
        <v>94</v>
      </c>
      <c r="G254" s="30">
        <v>200</v>
      </c>
      <c r="H254" s="30">
        <v>6325000</v>
      </c>
      <c r="I254" s="30">
        <v>12650000</v>
      </c>
      <c r="K254" s="52" t="str">
        <f t="shared" si="3"/>
        <v>Бард</v>
      </c>
    </row>
    <row r="255" spans="1:11">
      <c r="A255">
        <v>6172240</v>
      </c>
      <c r="B255" t="s">
        <v>2492</v>
      </c>
      <c r="C255" t="s">
        <v>208</v>
      </c>
      <c r="D255" t="s">
        <v>209</v>
      </c>
      <c r="E255">
        <v>45285</v>
      </c>
      <c r="F255" t="s">
        <v>152</v>
      </c>
      <c r="G255" s="30">
        <v>50</v>
      </c>
      <c r="H255" s="30">
        <v>2878681</v>
      </c>
      <c r="I255" s="30">
        <v>14393405</v>
      </c>
      <c r="K255" s="52" t="str">
        <f t="shared" si="3"/>
        <v>Спир</v>
      </c>
    </row>
    <row r="256" spans="1:11">
      <c r="A256">
        <v>6172259</v>
      </c>
      <c r="B256" t="s">
        <v>2492</v>
      </c>
      <c r="C256" t="s">
        <v>2493</v>
      </c>
      <c r="D256" t="s">
        <v>2494</v>
      </c>
      <c r="E256">
        <v>45433</v>
      </c>
      <c r="F256" t="s">
        <v>153</v>
      </c>
      <c r="G256" s="30">
        <v>100</v>
      </c>
      <c r="H256" s="30">
        <v>3393700</v>
      </c>
      <c r="I256" s="30">
        <v>33937000</v>
      </c>
      <c r="K256" s="52" t="str">
        <f t="shared" si="3"/>
        <v>Спир</v>
      </c>
    </row>
    <row r="257" spans="1:11">
      <c r="A257">
        <v>6173543</v>
      </c>
      <c r="B257" t="s">
        <v>2495</v>
      </c>
      <c r="C257" t="s">
        <v>507</v>
      </c>
      <c r="D257" t="s">
        <v>508</v>
      </c>
      <c r="E257">
        <v>45284</v>
      </c>
      <c r="F257" t="s">
        <v>151</v>
      </c>
      <c r="G257" s="30">
        <v>1000</v>
      </c>
      <c r="H257" s="30">
        <v>2883500</v>
      </c>
      <c r="I257" s="30">
        <v>288350000</v>
      </c>
      <c r="K257" s="52" t="str">
        <f t="shared" si="3"/>
        <v>Спир</v>
      </c>
    </row>
    <row r="258" spans="1:11">
      <c r="A258">
        <v>6173544</v>
      </c>
      <c r="B258" t="s">
        <v>2495</v>
      </c>
      <c r="C258" t="s">
        <v>728</v>
      </c>
      <c r="D258" t="s">
        <v>729</v>
      </c>
      <c r="E258">
        <v>45284</v>
      </c>
      <c r="F258" t="s">
        <v>151</v>
      </c>
      <c r="G258" s="30">
        <v>280</v>
      </c>
      <c r="H258" s="30">
        <v>2883188</v>
      </c>
      <c r="I258" s="30">
        <v>80729264</v>
      </c>
      <c r="K258" s="52" t="str">
        <f t="shared" si="3"/>
        <v>Спир</v>
      </c>
    </row>
    <row r="259" spans="1:11">
      <c r="A259">
        <v>6174165</v>
      </c>
      <c r="B259" t="s">
        <v>2495</v>
      </c>
      <c r="C259" t="s">
        <v>279</v>
      </c>
      <c r="D259" t="s">
        <v>122</v>
      </c>
      <c r="E259">
        <v>18521</v>
      </c>
      <c r="F259" t="s">
        <v>94</v>
      </c>
      <c r="G259" s="30">
        <v>100</v>
      </c>
      <c r="H259" s="30">
        <v>6329000</v>
      </c>
      <c r="I259" s="30">
        <v>6329000</v>
      </c>
      <c r="K259" s="52" t="str">
        <f t="shared" si="3"/>
        <v>Бард</v>
      </c>
    </row>
    <row r="260" spans="1:11">
      <c r="A260">
        <v>6174166</v>
      </c>
      <c r="B260" t="s">
        <v>2495</v>
      </c>
      <c r="C260" t="s">
        <v>95</v>
      </c>
      <c r="D260" t="s">
        <v>96</v>
      </c>
      <c r="E260">
        <v>18521</v>
      </c>
      <c r="F260" t="s">
        <v>94</v>
      </c>
      <c r="G260" s="30">
        <v>600</v>
      </c>
      <c r="H260" s="30">
        <v>6325000</v>
      </c>
      <c r="I260" s="30">
        <v>37950000</v>
      </c>
      <c r="K260" s="52" t="str">
        <f t="shared" si="3"/>
        <v>Бард</v>
      </c>
    </row>
    <row r="261" spans="1:11">
      <c r="A261">
        <v>6175361</v>
      </c>
      <c r="B261" t="s">
        <v>2495</v>
      </c>
      <c r="C261" t="s">
        <v>765</v>
      </c>
      <c r="D261" t="s">
        <v>766</v>
      </c>
      <c r="E261">
        <v>45284</v>
      </c>
      <c r="F261" t="s">
        <v>151</v>
      </c>
      <c r="G261" s="30">
        <v>300</v>
      </c>
      <c r="H261" s="30">
        <v>2883160</v>
      </c>
      <c r="I261" s="30">
        <v>86494800</v>
      </c>
      <c r="K261" s="52" t="str">
        <f t="shared" ref="K261:K324" si="4">LEFT(F261,4)</f>
        <v>Спир</v>
      </c>
    </row>
    <row r="262" spans="1:11">
      <c r="A262">
        <v>6175362</v>
      </c>
      <c r="B262" t="s">
        <v>2495</v>
      </c>
      <c r="C262" t="s">
        <v>224</v>
      </c>
      <c r="D262" t="s">
        <v>225</v>
      </c>
      <c r="E262">
        <v>45284</v>
      </c>
      <c r="F262" t="s">
        <v>151</v>
      </c>
      <c r="G262" s="30">
        <v>3220</v>
      </c>
      <c r="H262" s="30">
        <v>2883160</v>
      </c>
      <c r="I262" s="30">
        <v>928377520</v>
      </c>
      <c r="K262" s="52" t="str">
        <f t="shared" si="4"/>
        <v>Спир</v>
      </c>
    </row>
    <row r="263" spans="1:11">
      <c r="A263">
        <v>6176632</v>
      </c>
      <c r="B263" t="s">
        <v>2496</v>
      </c>
      <c r="C263" t="s">
        <v>237</v>
      </c>
      <c r="D263" t="s">
        <v>238</v>
      </c>
      <c r="E263">
        <v>45284</v>
      </c>
      <c r="F263" t="s">
        <v>151</v>
      </c>
      <c r="G263" s="30">
        <v>150</v>
      </c>
      <c r="H263" s="30">
        <v>2883200</v>
      </c>
      <c r="I263" s="30">
        <v>43248000</v>
      </c>
      <c r="K263" s="52" t="str">
        <f t="shared" si="4"/>
        <v>Спир</v>
      </c>
    </row>
    <row r="264" spans="1:11">
      <c r="A264">
        <v>6177412</v>
      </c>
      <c r="B264" t="s">
        <v>2496</v>
      </c>
      <c r="C264" t="s">
        <v>279</v>
      </c>
      <c r="D264" t="s">
        <v>122</v>
      </c>
      <c r="E264">
        <v>18521</v>
      </c>
      <c r="F264" t="s">
        <v>94</v>
      </c>
      <c r="G264" s="30">
        <v>100</v>
      </c>
      <c r="H264" s="30">
        <v>6327000</v>
      </c>
      <c r="I264" s="30">
        <v>6327000</v>
      </c>
      <c r="K264" s="52" t="str">
        <f t="shared" si="4"/>
        <v>Бард</v>
      </c>
    </row>
    <row r="265" spans="1:11">
      <c r="A265">
        <v>6177413</v>
      </c>
      <c r="B265" t="s">
        <v>2496</v>
      </c>
      <c r="C265" t="s">
        <v>95</v>
      </c>
      <c r="D265" t="s">
        <v>96</v>
      </c>
      <c r="E265">
        <v>18521</v>
      </c>
      <c r="F265" t="s">
        <v>94</v>
      </c>
      <c r="G265" s="30">
        <v>900</v>
      </c>
      <c r="H265" s="30">
        <v>6325000</v>
      </c>
      <c r="I265" s="30">
        <v>56925000</v>
      </c>
      <c r="K265" s="52" t="str">
        <f t="shared" si="4"/>
        <v>Бард</v>
      </c>
    </row>
    <row r="266" spans="1:11">
      <c r="A266">
        <v>6178526</v>
      </c>
      <c r="B266" t="s">
        <v>2496</v>
      </c>
      <c r="C266" t="s">
        <v>173</v>
      </c>
      <c r="D266" t="s">
        <v>174</v>
      </c>
      <c r="E266">
        <v>45285</v>
      </c>
      <c r="F266" t="s">
        <v>152</v>
      </c>
      <c r="G266" s="30">
        <v>200</v>
      </c>
      <c r="H266" s="30">
        <v>2878688</v>
      </c>
      <c r="I266" s="30">
        <v>57573760</v>
      </c>
      <c r="K266" s="52" t="str">
        <f t="shared" si="4"/>
        <v>Спир</v>
      </c>
    </row>
    <row r="267" spans="1:11">
      <c r="A267">
        <v>6178527</v>
      </c>
      <c r="B267" t="s">
        <v>2496</v>
      </c>
      <c r="C267" t="s">
        <v>297</v>
      </c>
      <c r="D267" t="s">
        <v>298</v>
      </c>
      <c r="E267">
        <v>45285</v>
      </c>
      <c r="F267" t="s">
        <v>152</v>
      </c>
      <c r="G267" s="30">
        <v>100</v>
      </c>
      <c r="H267" s="30">
        <v>2878681</v>
      </c>
      <c r="I267" s="30">
        <v>28786810</v>
      </c>
      <c r="K267" s="52" t="str">
        <f t="shared" si="4"/>
        <v>Спир</v>
      </c>
    </row>
    <row r="268" spans="1:11">
      <c r="A268">
        <v>6178550</v>
      </c>
      <c r="B268" t="s">
        <v>2496</v>
      </c>
      <c r="C268" t="s">
        <v>738</v>
      </c>
      <c r="D268" t="s">
        <v>739</v>
      </c>
      <c r="E268">
        <v>45433</v>
      </c>
      <c r="F268" t="s">
        <v>153</v>
      </c>
      <c r="G268" s="30">
        <v>120</v>
      </c>
      <c r="H268" s="30">
        <v>3393701</v>
      </c>
      <c r="I268" s="30">
        <v>40724412</v>
      </c>
      <c r="K268" s="52" t="str">
        <f t="shared" si="4"/>
        <v>Спир</v>
      </c>
    </row>
    <row r="269" spans="1:11">
      <c r="A269">
        <v>6179826</v>
      </c>
      <c r="B269" t="s">
        <v>2497</v>
      </c>
      <c r="C269" t="s">
        <v>171</v>
      </c>
      <c r="D269" t="s">
        <v>172</v>
      </c>
      <c r="E269">
        <v>45285</v>
      </c>
      <c r="F269" t="s">
        <v>152</v>
      </c>
      <c r="G269" s="30">
        <v>480</v>
      </c>
      <c r="H269" s="30">
        <v>2878682</v>
      </c>
      <c r="I269" s="30">
        <v>138176736</v>
      </c>
      <c r="K269" s="52" t="str">
        <f t="shared" si="4"/>
        <v>Спир</v>
      </c>
    </row>
    <row r="270" spans="1:11">
      <c r="A270">
        <v>6179827</v>
      </c>
      <c r="B270" t="s">
        <v>2497</v>
      </c>
      <c r="C270" t="s">
        <v>2498</v>
      </c>
      <c r="D270" t="s">
        <v>2499</v>
      </c>
      <c r="E270">
        <v>45285</v>
      </c>
      <c r="F270" t="s">
        <v>152</v>
      </c>
      <c r="G270" s="30">
        <v>1970</v>
      </c>
      <c r="H270" s="30">
        <v>2878681</v>
      </c>
      <c r="I270" s="30">
        <v>567100157</v>
      </c>
      <c r="K270" s="52" t="str">
        <f t="shared" si="4"/>
        <v>Спир</v>
      </c>
    </row>
    <row r="271" spans="1:11">
      <c r="A271">
        <v>6179828</v>
      </c>
      <c r="B271" t="s">
        <v>2497</v>
      </c>
      <c r="C271" t="s">
        <v>228</v>
      </c>
      <c r="D271" t="s">
        <v>229</v>
      </c>
      <c r="E271">
        <v>45284</v>
      </c>
      <c r="F271" t="s">
        <v>151</v>
      </c>
      <c r="G271" s="30">
        <v>150</v>
      </c>
      <c r="H271" s="30">
        <v>2883160</v>
      </c>
      <c r="I271" s="30">
        <v>43247400</v>
      </c>
      <c r="K271" s="52" t="str">
        <f t="shared" si="4"/>
        <v>Спир</v>
      </c>
    </row>
    <row r="272" spans="1:11">
      <c r="A272">
        <v>6180411</v>
      </c>
      <c r="B272" t="s">
        <v>2497</v>
      </c>
      <c r="C272" t="s">
        <v>123</v>
      </c>
      <c r="D272" t="s">
        <v>124</v>
      </c>
      <c r="E272">
        <v>18521</v>
      </c>
      <c r="F272" t="s">
        <v>94</v>
      </c>
      <c r="G272" s="30">
        <v>100</v>
      </c>
      <c r="H272" s="30">
        <v>6350999</v>
      </c>
      <c r="I272" s="30">
        <v>6350999</v>
      </c>
      <c r="K272" s="52" t="str">
        <f t="shared" si="4"/>
        <v>Бард</v>
      </c>
    </row>
    <row r="273" spans="1:11">
      <c r="A273">
        <v>6180412</v>
      </c>
      <c r="B273" t="s">
        <v>2497</v>
      </c>
      <c r="C273" t="s">
        <v>732</v>
      </c>
      <c r="D273" t="s">
        <v>733</v>
      </c>
      <c r="E273">
        <v>18521</v>
      </c>
      <c r="F273" t="s">
        <v>94</v>
      </c>
      <c r="G273" s="30">
        <v>100</v>
      </c>
      <c r="H273" s="30">
        <v>6328000</v>
      </c>
      <c r="I273" s="30">
        <v>6328000</v>
      </c>
      <c r="K273" s="52" t="str">
        <f t="shared" si="4"/>
        <v>Бард</v>
      </c>
    </row>
    <row r="274" spans="1:11">
      <c r="A274">
        <v>6180413</v>
      </c>
      <c r="B274" t="s">
        <v>2497</v>
      </c>
      <c r="C274" t="s">
        <v>107</v>
      </c>
      <c r="D274" t="s">
        <v>108</v>
      </c>
      <c r="E274">
        <v>18521</v>
      </c>
      <c r="F274" t="s">
        <v>94</v>
      </c>
      <c r="G274" s="30">
        <v>500</v>
      </c>
      <c r="H274" s="30">
        <v>6326000</v>
      </c>
      <c r="I274" s="30">
        <v>31630000</v>
      </c>
      <c r="K274" s="52" t="str">
        <f t="shared" si="4"/>
        <v>Бард</v>
      </c>
    </row>
    <row r="275" spans="1:11">
      <c r="A275">
        <v>6180414</v>
      </c>
      <c r="B275" t="s">
        <v>2497</v>
      </c>
      <c r="C275" t="s">
        <v>95</v>
      </c>
      <c r="D275" t="s">
        <v>96</v>
      </c>
      <c r="E275">
        <v>18521</v>
      </c>
      <c r="F275" t="s">
        <v>94</v>
      </c>
      <c r="G275" s="30">
        <v>300</v>
      </c>
      <c r="H275" s="30">
        <v>6325000</v>
      </c>
      <c r="I275" s="30">
        <v>18975000</v>
      </c>
      <c r="K275" s="52" t="str">
        <f t="shared" si="4"/>
        <v>Бард</v>
      </c>
    </row>
    <row r="276" spans="1:11">
      <c r="A276">
        <v>6181626</v>
      </c>
      <c r="B276" t="s">
        <v>2497</v>
      </c>
      <c r="C276" t="s">
        <v>2500</v>
      </c>
      <c r="D276" t="s">
        <v>2501</v>
      </c>
      <c r="E276">
        <v>45285</v>
      </c>
      <c r="F276" t="s">
        <v>152</v>
      </c>
      <c r="G276" s="30">
        <v>500</v>
      </c>
      <c r="H276" s="30">
        <v>2878681</v>
      </c>
      <c r="I276" s="30">
        <v>143934050</v>
      </c>
      <c r="K276" s="52" t="str">
        <f t="shared" si="4"/>
        <v>Спир</v>
      </c>
    </row>
    <row r="277" spans="1:11">
      <c r="A277">
        <v>6181627</v>
      </c>
      <c r="B277" t="s">
        <v>2497</v>
      </c>
      <c r="C277" t="s">
        <v>287</v>
      </c>
      <c r="D277" t="s">
        <v>288</v>
      </c>
      <c r="E277">
        <v>45285</v>
      </c>
      <c r="F277" t="s">
        <v>152</v>
      </c>
      <c r="G277" s="30">
        <v>100</v>
      </c>
      <c r="H277" s="30">
        <v>2878681</v>
      </c>
      <c r="I277" s="30">
        <v>28786810</v>
      </c>
      <c r="K277" s="52" t="str">
        <f t="shared" si="4"/>
        <v>Спир</v>
      </c>
    </row>
    <row r="278" spans="1:11">
      <c r="A278">
        <v>6181628</v>
      </c>
      <c r="B278" t="s">
        <v>2497</v>
      </c>
      <c r="C278" t="s">
        <v>178</v>
      </c>
      <c r="D278" t="s">
        <v>179</v>
      </c>
      <c r="E278">
        <v>45285</v>
      </c>
      <c r="F278" t="s">
        <v>152</v>
      </c>
      <c r="G278" s="30">
        <v>250</v>
      </c>
      <c r="H278" s="30">
        <v>2878680</v>
      </c>
      <c r="I278" s="30">
        <v>71967000</v>
      </c>
      <c r="K278" s="52" t="str">
        <f t="shared" si="4"/>
        <v>Спир</v>
      </c>
    </row>
    <row r="279" spans="1:11">
      <c r="A279">
        <v>6181651</v>
      </c>
      <c r="B279" t="s">
        <v>2497</v>
      </c>
      <c r="C279" t="s">
        <v>771</v>
      </c>
      <c r="D279" t="s">
        <v>772</v>
      </c>
      <c r="E279">
        <v>45433</v>
      </c>
      <c r="F279" t="s">
        <v>153</v>
      </c>
      <c r="G279" s="30">
        <v>40</v>
      </c>
      <c r="H279" s="30">
        <v>3393701</v>
      </c>
      <c r="I279" s="30">
        <v>13574804</v>
      </c>
      <c r="K279" s="52" t="str">
        <f t="shared" si="4"/>
        <v>Спир</v>
      </c>
    </row>
    <row r="280" spans="1:11">
      <c r="A280">
        <v>6182914</v>
      </c>
      <c r="B280" t="s">
        <v>2502</v>
      </c>
      <c r="C280" t="s">
        <v>180</v>
      </c>
      <c r="D280" t="s">
        <v>181</v>
      </c>
      <c r="E280">
        <v>45285</v>
      </c>
      <c r="F280" t="s">
        <v>152</v>
      </c>
      <c r="G280" s="30">
        <v>4400</v>
      </c>
      <c r="H280" s="30">
        <v>2878699</v>
      </c>
      <c r="I280" s="30">
        <v>1266627560</v>
      </c>
      <c r="K280" s="52" t="str">
        <f t="shared" si="4"/>
        <v>Спир</v>
      </c>
    </row>
    <row r="281" spans="1:11">
      <c r="A281">
        <v>6182915</v>
      </c>
      <c r="B281" t="s">
        <v>2502</v>
      </c>
      <c r="C281" t="s">
        <v>728</v>
      </c>
      <c r="D281" t="s">
        <v>729</v>
      </c>
      <c r="E281">
        <v>45284</v>
      </c>
      <c r="F281" t="s">
        <v>151</v>
      </c>
      <c r="G281" s="30">
        <v>270</v>
      </c>
      <c r="H281" s="30">
        <v>2883188</v>
      </c>
      <c r="I281" s="30">
        <v>77846076</v>
      </c>
      <c r="K281" s="52" t="str">
        <f t="shared" si="4"/>
        <v>Спир</v>
      </c>
    </row>
    <row r="282" spans="1:11">
      <c r="A282">
        <v>6183026</v>
      </c>
      <c r="B282" t="s">
        <v>2502</v>
      </c>
      <c r="C282" t="s">
        <v>284</v>
      </c>
      <c r="D282" t="s">
        <v>285</v>
      </c>
      <c r="E282">
        <v>45433</v>
      </c>
      <c r="F282" t="s">
        <v>153</v>
      </c>
      <c r="G282" s="30">
        <v>140</v>
      </c>
      <c r="H282" s="30">
        <v>3395000</v>
      </c>
      <c r="I282" s="30">
        <v>47530000</v>
      </c>
      <c r="K282" s="52" t="str">
        <f t="shared" si="4"/>
        <v>Спир</v>
      </c>
    </row>
    <row r="283" spans="1:11">
      <c r="A283">
        <v>6183637</v>
      </c>
      <c r="B283" t="s">
        <v>2502</v>
      </c>
      <c r="C283" t="s">
        <v>95</v>
      </c>
      <c r="D283" t="s">
        <v>96</v>
      </c>
      <c r="E283">
        <v>18521</v>
      </c>
      <c r="F283" t="s">
        <v>94</v>
      </c>
      <c r="G283" s="30">
        <v>700</v>
      </c>
      <c r="H283" s="30">
        <v>6325000</v>
      </c>
      <c r="I283" s="30">
        <v>44275000</v>
      </c>
      <c r="K283" s="52" t="str">
        <f t="shared" si="4"/>
        <v>Бард</v>
      </c>
    </row>
    <row r="284" spans="1:11">
      <c r="A284">
        <v>6184697</v>
      </c>
      <c r="B284" t="s">
        <v>2502</v>
      </c>
      <c r="C284" t="s">
        <v>291</v>
      </c>
      <c r="D284" t="s">
        <v>292</v>
      </c>
      <c r="E284">
        <v>45284</v>
      </c>
      <c r="F284" t="s">
        <v>151</v>
      </c>
      <c r="G284" s="30">
        <v>300</v>
      </c>
      <c r="H284" s="30">
        <v>2885000</v>
      </c>
      <c r="I284" s="30">
        <v>86550000</v>
      </c>
      <c r="K284" s="52" t="str">
        <f t="shared" si="4"/>
        <v>Спир</v>
      </c>
    </row>
    <row r="285" spans="1:11">
      <c r="A285">
        <v>6185815</v>
      </c>
      <c r="B285" t="s">
        <v>2503</v>
      </c>
      <c r="C285" t="s">
        <v>180</v>
      </c>
      <c r="D285" t="s">
        <v>181</v>
      </c>
      <c r="E285">
        <v>45285</v>
      </c>
      <c r="F285" t="s">
        <v>152</v>
      </c>
      <c r="G285" s="30">
        <v>4400</v>
      </c>
      <c r="H285" s="30">
        <v>2828002</v>
      </c>
      <c r="I285" s="30">
        <v>1244320880</v>
      </c>
      <c r="K285" s="52" t="str">
        <f t="shared" si="4"/>
        <v>Спир</v>
      </c>
    </row>
    <row r="286" spans="1:11">
      <c r="A286">
        <v>6185816</v>
      </c>
      <c r="B286" t="s">
        <v>2503</v>
      </c>
      <c r="C286" t="s">
        <v>182</v>
      </c>
      <c r="D286" t="s">
        <v>183</v>
      </c>
      <c r="E286">
        <v>45285</v>
      </c>
      <c r="F286" t="s">
        <v>152</v>
      </c>
      <c r="G286" s="30">
        <v>500</v>
      </c>
      <c r="H286" s="30">
        <v>2828001</v>
      </c>
      <c r="I286" s="30">
        <v>141400050</v>
      </c>
      <c r="K286" s="52" t="str">
        <f t="shared" si="4"/>
        <v>Спир</v>
      </c>
    </row>
    <row r="287" spans="1:11">
      <c r="A287">
        <v>6185817</v>
      </c>
      <c r="B287" t="s">
        <v>2503</v>
      </c>
      <c r="C287" t="s">
        <v>237</v>
      </c>
      <c r="D287" t="s">
        <v>238</v>
      </c>
      <c r="E287">
        <v>45284</v>
      </c>
      <c r="F287" t="s">
        <v>151</v>
      </c>
      <c r="G287" s="30">
        <v>150</v>
      </c>
      <c r="H287" s="30">
        <v>2832500</v>
      </c>
      <c r="I287" s="30">
        <v>42487500</v>
      </c>
      <c r="K287" s="52" t="str">
        <f t="shared" si="4"/>
        <v>Спир</v>
      </c>
    </row>
    <row r="288" spans="1:11">
      <c r="A288">
        <v>6185818</v>
      </c>
      <c r="B288" t="s">
        <v>2503</v>
      </c>
      <c r="C288" t="s">
        <v>224</v>
      </c>
      <c r="D288" t="s">
        <v>225</v>
      </c>
      <c r="E288">
        <v>45284</v>
      </c>
      <c r="F288" t="s">
        <v>151</v>
      </c>
      <c r="G288" s="30">
        <v>3220</v>
      </c>
      <c r="H288" s="30">
        <v>2832481</v>
      </c>
      <c r="I288" s="30">
        <v>912058882</v>
      </c>
      <c r="K288" s="52" t="str">
        <f t="shared" si="4"/>
        <v>Спир</v>
      </c>
    </row>
    <row r="289" spans="1:11">
      <c r="A289">
        <v>6185927</v>
      </c>
      <c r="B289" t="s">
        <v>2503</v>
      </c>
      <c r="C289" t="s">
        <v>216</v>
      </c>
      <c r="D289" t="s">
        <v>217</v>
      </c>
      <c r="E289">
        <v>45433</v>
      </c>
      <c r="F289" t="s">
        <v>153</v>
      </c>
      <c r="G289" s="30">
        <v>200</v>
      </c>
      <c r="H289" s="30">
        <v>3345445</v>
      </c>
      <c r="I289" s="30">
        <v>66908900</v>
      </c>
      <c r="K289" s="52" t="str">
        <f t="shared" si="4"/>
        <v>Спир</v>
      </c>
    </row>
    <row r="290" spans="1:11">
      <c r="A290">
        <v>6185928</v>
      </c>
      <c r="B290" t="s">
        <v>2503</v>
      </c>
      <c r="C290" t="s">
        <v>197</v>
      </c>
      <c r="D290" t="s">
        <v>198</v>
      </c>
      <c r="E290">
        <v>45433</v>
      </c>
      <c r="F290" t="s">
        <v>153</v>
      </c>
      <c r="G290" s="30">
        <v>50</v>
      </c>
      <c r="H290" s="30">
        <v>3345444</v>
      </c>
      <c r="I290" s="30">
        <v>16727220</v>
      </c>
      <c r="K290" s="52" t="str">
        <f t="shared" si="4"/>
        <v>Спир</v>
      </c>
    </row>
    <row r="291" spans="1:11">
      <c r="A291">
        <v>6185929</v>
      </c>
      <c r="B291" t="s">
        <v>2503</v>
      </c>
      <c r="C291" t="s">
        <v>186</v>
      </c>
      <c r="D291" t="s">
        <v>187</v>
      </c>
      <c r="E291">
        <v>45433</v>
      </c>
      <c r="F291" t="s">
        <v>153</v>
      </c>
      <c r="G291" s="30">
        <v>20</v>
      </c>
      <c r="H291" s="30">
        <v>3345443</v>
      </c>
      <c r="I291" s="30">
        <v>6690886</v>
      </c>
      <c r="K291" s="52" t="str">
        <f t="shared" si="4"/>
        <v>Спир</v>
      </c>
    </row>
    <row r="292" spans="1:11">
      <c r="A292">
        <v>6186495</v>
      </c>
      <c r="B292" t="s">
        <v>2503</v>
      </c>
      <c r="C292" t="s">
        <v>95</v>
      </c>
      <c r="D292" t="s">
        <v>96</v>
      </c>
      <c r="E292">
        <v>18521</v>
      </c>
      <c r="F292" t="s">
        <v>94</v>
      </c>
      <c r="G292" s="30">
        <v>600</v>
      </c>
      <c r="H292" s="30">
        <v>6325000</v>
      </c>
      <c r="I292" s="30">
        <v>37950000</v>
      </c>
      <c r="K292" s="52" t="str">
        <f t="shared" si="4"/>
        <v>Бард</v>
      </c>
    </row>
    <row r="293" spans="1:11">
      <c r="A293">
        <v>6186926</v>
      </c>
      <c r="B293" t="s">
        <v>2503</v>
      </c>
      <c r="C293" t="s">
        <v>199</v>
      </c>
      <c r="D293" t="s">
        <v>200</v>
      </c>
      <c r="E293">
        <v>59270</v>
      </c>
      <c r="F293" t="s">
        <v>1226</v>
      </c>
      <c r="G293" s="30">
        <v>10000</v>
      </c>
      <c r="H293" s="30">
        <v>283248001</v>
      </c>
      <c r="I293" s="30">
        <v>2832480010</v>
      </c>
      <c r="K293" s="52" t="str">
        <f t="shared" si="4"/>
        <v>Спир</v>
      </c>
    </row>
    <row r="294" spans="1:11">
      <c r="A294">
        <v>6187388</v>
      </c>
      <c r="B294" t="s">
        <v>2503</v>
      </c>
      <c r="C294" t="s">
        <v>235</v>
      </c>
      <c r="D294" t="s">
        <v>236</v>
      </c>
      <c r="E294">
        <v>45284</v>
      </c>
      <c r="F294" t="s">
        <v>151</v>
      </c>
      <c r="G294" s="30">
        <v>3120</v>
      </c>
      <c r="H294" s="30">
        <v>2832511</v>
      </c>
      <c r="I294" s="30">
        <v>883743432</v>
      </c>
      <c r="K294" s="52" t="str">
        <f t="shared" si="4"/>
        <v>Спир</v>
      </c>
    </row>
    <row r="295" spans="1:11">
      <c r="A295">
        <v>6187389</v>
      </c>
      <c r="B295" t="s">
        <v>2503</v>
      </c>
      <c r="C295" t="s">
        <v>167</v>
      </c>
      <c r="D295" t="s">
        <v>168</v>
      </c>
      <c r="E295">
        <v>45284</v>
      </c>
      <c r="F295" t="s">
        <v>151</v>
      </c>
      <c r="G295" s="30">
        <v>400</v>
      </c>
      <c r="H295" s="30">
        <v>2832500</v>
      </c>
      <c r="I295" s="30">
        <v>113300000</v>
      </c>
      <c r="K295" s="52" t="str">
        <f t="shared" si="4"/>
        <v>Спир</v>
      </c>
    </row>
    <row r="296" spans="1:11">
      <c r="A296">
        <v>6187414</v>
      </c>
      <c r="B296" t="s">
        <v>2503</v>
      </c>
      <c r="C296" t="s">
        <v>769</v>
      </c>
      <c r="D296" t="s">
        <v>770</v>
      </c>
      <c r="E296">
        <v>45433</v>
      </c>
      <c r="F296" t="s">
        <v>153</v>
      </c>
      <c r="G296" s="30">
        <v>200</v>
      </c>
      <c r="H296" s="30">
        <v>3345500</v>
      </c>
      <c r="I296" s="30">
        <v>66910000</v>
      </c>
      <c r="K296" s="52" t="str">
        <f t="shared" si="4"/>
        <v>Спир</v>
      </c>
    </row>
    <row r="297" spans="1:11">
      <c r="A297">
        <v>6188501</v>
      </c>
      <c r="B297" t="s">
        <v>2424</v>
      </c>
      <c r="C297" t="s">
        <v>2504</v>
      </c>
      <c r="D297" t="s">
        <v>2505</v>
      </c>
      <c r="E297">
        <v>45285</v>
      </c>
      <c r="F297" t="s">
        <v>152</v>
      </c>
      <c r="G297" s="30">
        <v>250</v>
      </c>
      <c r="H297" s="30">
        <v>2828003</v>
      </c>
      <c r="I297" s="30">
        <v>70700075</v>
      </c>
      <c r="K297" s="52" t="str">
        <f t="shared" si="4"/>
        <v>Спир</v>
      </c>
    </row>
    <row r="298" spans="1:11">
      <c r="A298">
        <v>6188502</v>
      </c>
      <c r="B298" t="s">
        <v>2424</v>
      </c>
      <c r="C298" t="s">
        <v>171</v>
      </c>
      <c r="D298" t="s">
        <v>172</v>
      </c>
      <c r="E298">
        <v>45285</v>
      </c>
      <c r="F298" t="s">
        <v>152</v>
      </c>
      <c r="G298" s="30">
        <v>480</v>
      </c>
      <c r="H298" s="30">
        <v>2828002</v>
      </c>
      <c r="I298" s="30">
        <v>135744096</v>
      </c>
      <c r="K298" s="52" t="str">
        <f t="shared" si="4"/>
        <v>Спир</v>
      </c>
    </row>
    <row r="299" spans="1:11">
      <c r="A299">
        <v>6188503</v>
      </c>
      <c r="B299" t="s">
        <v>2424</v>
      </c>
      <c r="C299" t="s">
        <v>163</v>
      </c>
      <c r="D299" t="s">
        <v>164</v>
      </c>
      <c r="E299">
        <v>45285</v>
      </c>
      <c r="F299" t="s">
        <v>152</v>
      </c>
      <c r="G299" s="30">
        <v>20</v>
      </c>
      <c r="H299" s="30">
        <v>2828001</v>
      </c>
      <c r="I299" s="30">
        <v>5656002</v>
      </c>
      <c r="K299" s="52" t="str">
        <f t="shared" si="4"/>
        <v>Спир</v>
      </c>
    </row>
    <row r="300" spans="1:11">
      <c r="A300">
        <v>6189152</v>
      </c>
      <c r="B300" t="s">
        <v>2424</v>
      </c>
      <c r="C300" t="s">
        <v>2506</v>
      </c>
      <c r="D300" t="s">
        <v>2507</v>
      </c>
      <c r="E300">
        <v>18521</v>
      </c>
      <c r="F300" t="s">
        <v>94</v>
      </c>
      <c r="G300" s="30">
        <v>100</v>
      </c>
      <c r="H300" s="30">
        <v>6330000</v>
      </c>
      <c r="I300" s="30">
        <v>6330000</v>
      </c>
      <c r="K300" s="52" t="str">
        <f t="shared" si="4"/>
        <v>Бард</v>
      </c>
    </row>
    <row r="301" spans="1:11">
      <c r="A301">
        <v>6189153</v>
      </c>
      <c r="B301" t="s">
        <v>2424</v>
      </c>
      <c r="C301" t="s">
        <v>2506</v>
      </c>
      <c r="D301" t="s">
        <v>2507</v>
      </c>
      <c r="E301">
        <v>18521</v>
      </c>
      <c r="F301" t="s">
        <v>94</v>
      </c>
      <c r="G301" s="30">
        <v>100</v>
      </c>
      <c r="H301" s="30">
        <v>6330000</v>
      </c>
      <c r="I301" s="30">
        <v>6330000</v>
      </c>
      <c r="K301" s="52" t="str">
        <f t="shared" si="4"/>
        <v>Бард</v>
      </c>
    </row>
    <row r="302" spans="1:11">
      <c r="A302">
        <v>6189154</v>
      </c>
      <c r="B302" t="s">
        <v>2424</v>
      </c>
      <c r="C302" t="s">
        <v>92</v>
      </c>
      <c r="D302" t="s">
        <v>93</v>
      </c>
      <c r="E302">
        <v>18521</v>
      </c>
      <c r="F302" t="s">
        <v>94</v>
      </c>
      <c r="G302" s="30">
        <v>300</v>
      </c>
      <c r="H302" s="30">
        <v>6325205</v>
      </c>
      <c r="I302" s="30">
        <v>18975615</v>
      </c>
      <c r="K302" s="52" t="str">
        <f t="shared" si="4"/>
        <v>Бард</v>
      </c>
    </row>
    <row r="303" spans="1:11">
      <c r="A303">
        <v>6189155</v>
      </c>
      <c r="B303" t="s">
        <v>2424</v>
      </c>
      <c r="C303" t="s">
        <v>95</v>
      </c>
      <c r="D303" t="s">
        <v>96</v>
      </c>
      <c r="E303">
        <v>18521</v>
      </c>
      <c r="F303" t="s">
        <v>94</v>
      </c>
      <c r="G303" s="30">
        <v>100</v>
      </c>
      <c r="H303" s="30">
        <v>6325000</v>
      </c>
      <c r="I303" s="30">
        <v>6325000</v>
      </c>
      <c r="K303" s="52" t="str">
        <f t="shared" si="4"/>
        <v>Бард</v>
      </c>
    </row>
    <row r="304" spans="1:11">
      <c r="A304">
        <v>6191278</v>
      </c>
      <c r="B304" t="s">
        <v>2508</v>
      </c>
      <c r="C304" t="s">
        <v>2509</v>
      </c>
      <c r="D304" t="s">
        <v>2510</v>
      </c>
      <c r="E304">
        <v>45433</v>
      </c>
      <c r="F304" t="s">
        <v>153</v>
      </c>
      <c r="G304" s="30">
        <v>10</v>
      </c>
      <c r="H304" s="30">
        <v>3345440</v>
      </c>
      <c r="I304" s="30">
        <v>3345440</v>
      </c>
      <c r="K304" s="52" t="str">
        <f t="shared" si="4"/>
        <v>Спир</v>
      </c>
    </row>
    <row r="305" spans="1:11">
      <c r="A305">
        <v>6191921</v>
      </c>
      <c r="B305" t="s">
        <v>2508</v>
      </c>
      <c r="C305" t="s">
        <v>279</v>
      </c>
      <c r="D305" t="s">
        <v>122</v>
      </c>
      <c r="E305">
        <v>18521</v>
      </c>
      <c r="F305" t="s">
        <v>94</v>
      </c>
      <c r="G305" s="30">
        <v>100</v>
      </c>
      <c r="H305" s="30">
        <v>6327000</v>
      </c>
      <c r="I305" s="30">
        <v>6327000</v>
      </c>
      <c r="K305" s="52" t="str">
        <f t="shared" si="4"/>
        <v>Бард</v>
      </c>
    </row>
    <row r="306" spans="1:11">
      <c r="A306">
        <v>6191922</v>
      </c>
      <c r="B306" t="s">
        <v>2508</v>
      </c>
      <c r="C306" t="s">
        <v>95</v>
      </c>
      <c r="D306" t="s">
        <v>96</v>
      </c>
      <c r="E306">
        <v>18521</v>
      </c>
      <c r="F306" t="s">
        <v>94</v>
      </c>
      <c r="G306" s="30">
        <v>500</v>
      </c>
      <c r="H306" s="30">
        <v>6325000</v>
      </c>
      <c r="I306" s="30">
        <v>31625000</v>
      </c>
      <c r="K306" s="52" t="str">
        <f t="shared" si="4"/>
        <v>Бард</v>
      </c>
    </row>
    <row r="307" spans="1:11">
      <c r="A307">
        <v>6192908</v>
      </c>
      <c r="B307" t="s">
        <v>2508</v>
      </c>
      <c r="C307" t="s">
        <v>258</v>
      </c>
      <c r="D307" t="s">
        <v>259</v>
      </c>
      <c r="E307">
        <v>45285</v>
      </c>
      <c r="F307" t="s">
        <v>152</v>
      </c>
      <c r="G307" s="30">
        <v>190</v>
      </c>
      <c r="H307" s="30">
        <v>2828001</v>
      </c>
      <c r="I307" s="30">
        <v>53732019</v>
      </c>
      <c r="K307" s="52" t="str">
        <f t="shared" si="4"/>
        <v>Спир</v>
      </c>
    </row>
    <row r="308" spans="1:11">
      <c r="A308">
        <v>6193400</v>
      </c>
      <c r="B308" t="s">
        <v>2508</v>
      </c>
      <c r="C308" t="s">
        <v>258</v>
      </c>
      <c r="D308" t="s">
        <v>259</v>
      </c>
      <c r="E308">
        <v>54511</v>
      </c>
      <c r="F308" t="s">
        <v>506</v>
      </c>
      <c r="G308" s="30">
        <v>1000</v>
      </c>
      <c r="H308" s="30">
        <v>282800001</v>
      </c>
      <c r="I308" s="30">
        <v>282800001</v>
      </c>
      <c r="K308" s="52" t="str">
        <f t="shared" si="4"/>
        <v>Спир</v>
      </c>
    </row>
    <row r="309" spans="1:11">
      <c r="A309">
        <v>6194348</v>
      </c>
      <c r="B309" t="s">
        <v>2511</v>
      </c>
      <c r="C309" t="s">
        <v>171</v>
      </c>
      <c r="D309" t="s">
        <v>172</v>
      </c>
      <c r="E309">
        <v>45285</v>
      </c>
      <c r="F309" t="s">
        <v>152</v>
      </c>
      <c r="G309" s="30">
        <v>480</v>
      </c>
      <c r="H309" s="30">
        <v>2828001</v>
      </c>
      <c r="I309" s="30">
        <v>135744048</v>
      </c>
      <c r="K309" s="52" t="str">
        <f t="shared" si="4"/>
        <v>Спир</v>
      </c>
    </row>
    <row r="310" spans="1:11">
      <c r="A310">
        <v>6194349</v>
      </c>
      <c r="B310" t="s">
        <v>2511</v>
      </c>
      <c r="C310" t="s">
        <v>511</v>
      </c>
      <c r="D310" t="s">
        <v>512</v>
      </c>
      <c r="E310">
        <v>45285</v>
      </c>
      <c r="F310" t="s">
        <v>152</v>
      </c>
      <c r="G310" s="30">
        <v>200</v>
      </c>
      <c r="H310" s="30">
        <v>2828001</v>
      </c>
      <c r="I310" s="30">
        <v>56560020</v>
      </c>
      <c r="K310" s="52" t="str">
        <f t="shared" si="4"/>
        <v>Спир</v>
      </c>
    </row>
    <row r="311" spans="1:11">
      <c r="A311">
        <v>6195086</v>
      </c>
      <c r="B311" t="s">
        <v>2511</v>
      </c>
      <c r="C311" t="s">
        <v>92</v>
      </c>
      <c r="D311" t="s">
        <v>93</v>
      </c>
      <c r="E311">
        <v>18521</v>
      </c>
      <c r="F311" t="s">
        <v>94</v>
      </c>
      <c r="G311" s="30">
        <v>300</v>
      </c>
      <c r="H311" s="30">
        <v>6325505</v>
      </c>
      <c r="I311" s="30">
        <v>18976515</v>
      </c>
      <c r="K311" s="52" t="str">
        <f t="shared" si="4"/>
        <v>Бард</v>
      </c>
    </row>
    <row r="312" spans="1:11">
      <c r="A312">
        <v>6195087</v>
      </c>
      <c r="B312" t="s">
        <v>2511</v>
      </c>
      <c r="C312" t="s">
        <v>95</v>
      </c>
      <c r="D312" t="s">
        <v>96</v>
      </c>
      <c r="E312">
        <v>18521</v>
      </c>
      <c r="F312" t="s">
        <v>94</v>
      </c>
      <c r="G312" s="30">
        <v>300</v>
      </c>
      <c r="H312" s="30">
        <v>6325000</v>
      </c>
      <c r="I312" s="30">
        <v>18975000</v>
      </c>
      <c r="K312" s="52" t="str">
        <f t="shared" si="4"/>
        <v>Бард</v>
      </c>
    </row>
    <row r="313" spans="1:11">
      <c r="A313">
        <v>6195483</v>
      </c>
      <c r="B313" t="s">
        <v>2511</v>
      </c>
      <c r="C313" t="s">
        <v>178</v>
      </c>
      <c r="D313" t="s">
        <v>179</v>
      </c>
      <c r="E313">
        <v>59270</v>
      </c>
      <c r="F313" t="s">
        <v>1226</v>
      </c>
      <c r="G313" s="30">
        <v>10000</v>
      </c>
      <c r="H313" s="30">
        <v>283248000</v>
      </c>
      <c r="I313" s="30">
        <v>2832480000</v>
      </c>
      <c r="K313" s="52" t="str">
        <f t="shared" si="4"/>
        <v>Спир</v>
      </c>
    </row>
    <row r="314" spans="1:11">
      <c r="A314">
        <v>6196148</v>
      </c>
      <c r="B314" t="s">
        <v>2511</v>
      </c>
      <c r="C314" t="s">
        <v>1227</v>
      </c>
      <c r="D314" t="s">
        <v>1228</v>
      </c>
      <c r="E314">
        <v>45284</v>
      </c>
      <c r="F314" t="s">
        <v>151</v>
      </c>
      <c r="G314" s="30">
        <v>1200</v>
      </c>
      <c r="H314" s="30">
        <v>2832481</v>
      </c>
      <c r="I314" s="30">
        <v>339897720</v>
      </c>
      <c r="K314" s="52" t="str">
        <f t="shared" si="4"/>
        <v>Спир</v>
      </c>
    </row>
    <row r="315" spans="1:11">
      <c r="A315">
        <v>6197545</v>
      </c>
      <c r="B315" t="s">
        <v>2425</v>
      </c>
      <c r="C315" t="s">
        <v>726</v>
      </c>
      <c r="D315" t="s">
        <v>727</v>
      </c>
      <c r="E315">
        <v>45284</v>
      </c>
      <c r="F315" t="s">
        <v>151</v>
      </c>
      <c r="G315" s="30">
        <v>50</v>
      </c>
      <c r="H315" s="30">
        <v>2832480</v>
      </c>
      <c r="I315" s="30">
        <v>14162400</v>
      </c>
      <c r="K315" s="52" t="str">
        <f t="shared" si="4"/>
        <v>Спир</v>
      </c>
    </row>
    <row r="316" spans="1:11">
      <c r="A316">
        <v>6198298</v>
      </c>
      <c r="B316" t="s">
        <v>2425</v>
      </c>
      <c r="C316" t="s">
        <v>95</v>
      </c>
      <c r="D316" t="s">
        <v>96</v>
      </c>
      <c r="E316">
        <v>18521</v>
      </c>
      <c r="F316" t="s">
        <v>94</v>
      </c>
      <c r="G316" s="30">
        <v>600</v>
      </c>
      <c r="H316" s="30">
        <v>6325000</v>
      </c>
      <c r="I316" s="30">
        <v>37950000</v>
      </c>
      <c r="K316" s="52" t="str">
        <f t="shared" si="4"/>
        <v>Бард</v>
      </c>
    </row>
    <row r="317" spans="1:11">
      <c r="A317">
        <v>6199305</v>
      </c>
      <c r="B317" t="s">
        <v>2425</v>
      </c>
      <c r="C317" t="s">
        <v>761</v>
      </c>
      <c r="D317" t="s">
        <v>762</v>
      </c>
      <c r="E317">
        <v>45433</v>
      </c>
      <c r="F317" t="s">
        <v>153</v>
      </c>
      <c r="G317" s="30">
        <v>450</v>
      </c>
      <c r="H317" s="30">
        <v>3345444</v>
      </c>
      <c r="I317" s="30">
        <v>150544980</v>
      </c>
      <c r="K317" s="52" t="str">
        <f t="shared" si="4"/>
        <v>Спир</v>
      </c>
    </row>
    <row r="318" spans="1:11">
      <c r="A318">
        <v>6200582</v>
      </c>
      <c r="B318" t="s">
        <v>2368</v>
      </c>
      <c r="C318" t="s">
        <v>210</v>
      </c>
      <c r="D318" t="s">
        <v>211</v>
      </c>
      <c r="E318">
        <v>45285</v>
      </c>
      <c r="F318" t="s">
        <v>152</v>
      </c>
      <c r="G318" s="30">
        <v>500</v>
      </c>
      <c r="H318" s="30">
        <v>2828001</v>
      </c>
      <c r="I318" s="30">
        <v>141400050</v>
      </c>
      <c r="K318" s="52" t="str">
        <f t="shared" si="4"/>
        <v>Спир</v>
      </c>
    </row>
    <row r="319" spans="1:11">
      <c r="A319">
        <v>6200583</v>
      </c>
      <c r="B319" t="s">
        <v>2368</v>
      </c>
      <c r="C319" t="s">
        <v>228</v>
      </c>
      <c r="D319" t="s">
        <v>229</v>
      </c>
      <c r="E319">
        <v>45284</v>
      </c>
      <c r="F319" t="s">
        <v>151</v>
      </c>
      <c r="G319" s="30">
        <v>150</v>
      </c>
      <c r="H319" s="30">
        <v>2835999</v>
      </c>
      <c r="I319" s="30">
        <v>42539985</v>
      </c>
      <c r="K319" s="52" t="str">
        <f t="shared" si="4"/>
        <v>Спир</v>
      </c>
    </row>
    <row r="320" spans="1:11">
      <c r="A320">
        <v>6200584</v>
      </c>
      <c r="B320" t="s">
        <v>2368</v>
      </c>
      <c r="C320" t="s">
        <v>169</v>
      </c>
      <c r="D320" t="s">
        <v>170</v>
      </c>
      <c r="E320">
        <v>45284</v>
      </c>
      <c r="F320" t="s">
        <v>151</v>
      </c>
      <c r="G320" s="30">
        <v>100</v>
      </c>
      <c r="H320" s="30">
        <v>2832481</v>
      </c>
      <c r="I320" s="30">
        <v>28324810</v>
      </c>
      <c r="K320" s="52" t="str">
        <f t="shared" si="4"/>
        <v>Спир</v>
      </c>
    </row>
    <row r="321" spans="1:11">
      <c r="A321">
        <v>6200585</v>
      </c>
      <c r="B321" t="s">
        <v>2368</v>
      </c>
      <c r="C321" t="s">
        <v>161</v>
      </c>
      <c r="D321" t="s">
        <v>162</v>
      </c>
      <c r="E321">
        <v>45284</v>
      </c>
      <c r="F321" t="s">
        <v>151</v>
      </c>
      <c r="G321" s="30">
        <v>300</v>
      </c>
      <c r="H321" s="30">
        <v>2832480</v>
      </c>
      <c r="I321" s="30">
        <v>84974400</v>
      </c>
      <c r="K321" s="52" t="str">
        <f t="shared" si="4"/>
        <v>Спир</v>
      </c>
    </row>
    <row r="322" spans="1:11">
      <c r="A322">
        <v>6200586</v>
      </c>
      <c r="B322" t="s">
        <v>2368</v>
      </c>
      <c r="C322" t="s">
        <v>161</v>
      </c>
      <c r="D322" t="s">
        <v>162</v>
      </c>
      <c r="E322">
        <v>45284</v>
      </c>
      <c r="F322" t="s">
        <v>151</v>
      </c>
      <c r="G322" s="30">
        <v>400</v>
      </c>
      <c r="H322" s="30">
        <v>2832480</v>
      </c>
      <c r="I322" s="30">
        <v>113299200</v>
      </c>
      <c r="K322" s="52" t="str">
        <f t="shared" si="4"/>
        <v>Спир</v>
      </c>
    </row>
    <row r="323" spans="1:11">
      <c r="A323">
        <v>6201292</v>
      </c>
      <c r="B323" t="s">
        <v>2368</v>
      </c>
      <c r="C323" t="s">
        <v>279</v>
      </c>
      <c r="D323" t="s">
        <v>122</v>
      </c>
      <c r="E323">
        <v>18521</v>
      </c>
      <c r="F323" t="s">
        <v>94</v>
      </c>
      <c r="G323" s="30">
        <v>100</v>
      </c>
      <c r="H323" s="30">
        <v>6327000</v>
      </c>
      <c r="I323" s="30">
        <v>6327000</v>
      </c>
      <c r="K323" s="52" t="str">
        <f t="shared" si="4"/>
        <v>Бард</v>
      </c>
    </row>
    <row r="324" spans="1:11">
      <c r="A324">
        <v>6201293</v>
      </c>
      <c r="B324" t="s">
        <v>2368</v>
      </c>
      <c r="C324" t="s">
        <v>95</v>
      </c>
      <c r="D324" t="s">
        <v>96</v>
      </c>
      <c r="E324">
        <v>18521</v>
      </c>
      <c r="F324" t="s">
        <v>94</v>
      </c>
      <c r="G324" s="30">
        <v>500</v>
      </c>
      <c r="H324" s="30">
        <v>6325000</v>
      </c>
      <c r="I324" s="30">
        <v>31625000</v>
      </c>
      <c r="K324" s="52" t="str">
        <f t="shared" si="4"/>
        <v>Бард</v>
      </c>
    </row>
    <row r="325" spans="1:11">
      <c r="A325">
        <v>6202291</v>
      </c>
      <c r="B325" t="s">
        <v>2368</v>
      </c>
      <c r="C325" t="s">
        <v>224</v>
      </c>
      <c r="D325" t="s">
        <v>225</v>
      </c>
      <c r="E325">
        <v>45284</v>
      </c>
      <c r="F325" t="s">
        <v>151</v>
      </c>
      <c r="G325" s="30">
        <v>3220</v>
      </c>
      <c r="H325" s="30">
        <v>2832481</v>
      </c>
      <c r="I325" s="30">
        <v>912058882</v>
      </c>
      <c r="K325" s="52" t="str">
        <f t="shared" ref="K325:K388" si="5">LEFT(F325,4)</f>
        <v>Спир</v>
      </c>
    </row>
    <row r="326" spans="1:11">
      <c r="A326">
        <v>6202846</v>
      </c>
      <c r="B326" t="s">
        <v>2368</v>
      </c>
      <c r="C326" t="s">
        <v>199</v>
      </c>
      <c r="D326" t="s">
        <v>200</v>
      </c>
      <c r="E326">
        <v>59270</v>
      </c>
      <c r="F326" t="s">
        <v>1226</v>
      </c>
      <c r="G326" s="30">
        <v>20000</v>
      </c>
      <c r="H326" s="30">
        <v>283248000</v>
      </c>
      <c r="I326" s="30">
        <v>5664960000</v>
      </c>
      <c r="K326" s="52" t="str">
        <f t="shared" si="5"/>
        <v>Спир</v>
      </c>
    </row>
    <row r="327" spans="1:11">
      <c r="A327">
        <v>6203719</v>
      </c>
      <c r="B327" t="s">
        <v>2512</v>
      </c>
      <c r="C327" t="s">
        <v>171</v>
      </c>
      <c r="D327" t="s">
        <v>172</v>
      </c>
      <c r="E327">
        <v>45285</v>
      </c>
      <c r="F327" t="s">
        <v>152</v>
      </c>
      <c r="G327" s="30">
        <v>480</v>
      </c>
      <c r="H327" s="30">
        <v>2828002</v>
      </c>
      <c r="I327" s="30">
        <v>135744096</v>
      </c>
      <c r="K327" s="52" t="str">
        <f t="shared" si="5"/>
        <v>Спир</v>
      </c>
    </row>
    <row r="328" spans="1:11">
      <c r="A328">
        <v>6203720</v>
      </c>
      <c r="B328" t="s">
        <v>2512</v>
      </c>
      <c r="C328" t="s">
        <v>208</v>
      </c>
      <c r="D328" t="s">
        <v>209</v>
      </c>
      <c r="E328">
        <v>45285</v>
      </c>
      <c r="F328" t="s">
        <v>152</v>
      </c>
      <c r="G328" s="30">
        <v>50</v>
      </c>
      <c r="H328" s="30">
        <v>2828001</v>
      </c>
      <c r="I328" s="30">
        <v>14140005</v>
      </c>
      <c r="K328" s="52" t="str">
        <f t="shared" si="5"/>
        <v>Спир</v>
      </c>
    </row>
    <row r="329" spans="1:11">
      <c r="A329">
        <v>6204377</v>
      </c>
      <c r="B329" t="s">
        <v>2512</v>
      </c>
      <c r="C329" t="s">
        <v>2506</v>
      </c>
      <c r="D329" t="s">
        <v>2507</v>
      </c>
      <c r="E329">
        <v>18521</v>
      </c>
      <c r="F329" t="s">
        <v>94</v>
      </c>
      <c r="G329" s="30">
        <v>100</v>
      </c>
      <c r="H329" s="30">
        <v>6330000</v>
      </c>
      <c r="I329" s="30">
        <v>6330000</v>
      </c>
      <c r="K329" s="52" t="str">
        <f t="shared" si="5"/>
        <v>Бард</v>
      </c>
    </row>
    <row r="330" spans="1:11">
      <c r="A330">
        <v>6204378</v>
      </c>
      <c r="B330" t="s">
        <v>2512</v>
      </c>
      <c r="C330" t="s">
        <v>95</v>
      </c>
      <c r="D330" t="s">
        <v>96</v>
      </c>
      <c r="E330">
        <v>18521</v>
      </c>
      <c r="F330" t="s">
        <v>94</v>
      </c>
      <c r="G330" s="30">
        <v>500</v>
      </c>
      <c r="H330" s="30">
        <v>6325000</v>
      </c>
      <c r="I330" s="30">
        <v>31625000</v>
      </c>
      <c r="K330" s="52" t="str">
        <f t="shared" si="5"/>
        <v>Бард</v>
      </c>
    </row>
    <row r="331" spans="1:11">
      <c r="A331">
        <v>6205397</v>
      </c>
      <c r="B331" t="s">
        <v>2512</v>
      </c>
      <c r="C331" t="s">
        <v>249</v>
      </c>
      <c r="D331" t="s">
        <v>250</v>
      </c>
      <c r="E331">
        <v>45285</v>
      </c>
      <c r="F331" t="s">
        <v>152</v>
      </c>
      <c r="G331" s="30">
        <v>70</v>
      </c>
      <c r="H331" s="30">
        <v>2828001</v>
      </c>
      <c r="I331" s="30">
        <v>19796007</v>
      </c>
      <c r="K331" s="52" t="str">
        <f t="shared" si="5"/>
        <v>Спир</v>
      </c>
    </row>
    <row r="332" spans="1:11">
      <c r="A332">
        <v>6205398</v>
      </c>
      <c r="B332" t="s">
        <v>2512</v>
      </c>
      <c r="C332" t="s">
        <v>220</v>
      </c>
      <c r="D332" t="s">
        <v>221</v>
      </c>
      <c r="E332">
        <v>45285</v>
      </c>
      <c r="F332" t="s">
        <v>152</v>
      </c>
      <c r="G332" s="30">
        <v>250</v>
      </c>
      <c r="H332" s="30">
        <v>2828001</v>
      </c>
      <c r="I332" s="30">
        <v>70700025</v>
      </c>
      <c r="K332" s="52" t="str">
        <f t="shared" si="5"/>
        <v>Спир</v>
      </c>
    </row>
    <row r="333" spans="1:11">
      <c r="A333">
        <v>6205435</v>
      </c>
      <c r="B333" t="s">
        <v>2512</v>
      </c>
      <c r="C333" t="s">
        <v>262</v>
      </c>
      <c r="D333" t="s">
        <v>263</v>
      </c>
      <c r="E333">
        <v>45433</v>
      </c>
      <c r="F333" t="s">
        <v>153</v>
      </c>
      <c r="G333" s="30">
        <v>20</v>
      </c>
      <c r="H333" s="30">
        <v>3345441</v>
      </c>
      <c r="I333" s="30">
        <v>6690882</v>
      </c>
      <c r="K333" s="52" t="str">
        <f t="shared" si="5"/>
        <v>Спир</v>
      </c>
    </row>
    <row r="334" spans="1:11">
      <c r="A334">
        <v>6206556</v>
      </c>
      <c r="B334" t="s">
        <v>2367</v>
      </c>
      <c r="C334" t="s">
        <v>2513</v>
      </c>
      <c r="D334" t="s">
        <v>2514</v>
      </c>
      <c r="E334">
        <v>45433</v>
      </c>
      <c r="F334" t="s">
        <v>153</v>
      </c>
      <c r="G334" s="30">
        <v>10</v>
      </c>
      <c r="H334" s="30">
        <v>3345440</v>
      </c>
      <c r="I334" s="30">
        <v>3345440</v>
      </c>
      <c r="K334" s="52" t="str">
        <f t="shared" si="5"/>
        <v>Спир</v>
      </c>
    </row>
    <row r="335" spans="1:11">
      <c r="A335">
        <v>6207187</v>
      </c>
      <c r="B335" t="s">
        <v>2367</v>
      </c>
      <c r="C335" t="s">
        <v>95</v>
      </c>
      <c r="D335" t="s">
        <v>96</v>
      </c>
      <c r="E335">
        <v>18521</v>
      </c>
      <c r="F335" t="s">
        <v>94</v>
      </c>
      <c r="G335" s="30">
        <v>700</v>
      </c>
      <c r="H335" s="30">
        <v>6325000</v>
      </c>
      <c r="I335" s="30">
        <v>44275000</v>
      </c>
      <c r="K335" s="52" t="str">
        <f t="shared" si="5"/>
        <v>Бард</v>
      </c>
    </row>
    <row r="336" spans="1:11">
      <c r="A336">
        <v>6209094</v>
      </c>
      <c r="B336" t="s">
        <v>2515</v>
      </c>
      <c r="C336" t="s">
        <v>171</v>
      </c>
      <c r="D336" t="s">
        <v>172</v>
      </c>
      <c r="E336">
        <v>45285</v>
      </c>
      <c r="F336" t="s">
        <v>152</v>
      </c>
      <c r="G336" s="30">
        <v>480</v>
      </c>
      <c r="H336" s="30">
        <v>2828001</v>
      </c>
      <c r="I336" s="30">
        <v>135744048</v>
      </c>
      <c r="K336" s="52" t="str">
        <f t="shared" si="5"/>
        <v>Спир</v>
      </c>
    </row>
    <row r="337" spans="1:11">
      <c r="A337">
        <v>6209095</v>
      </c>
      <c r="B337" t="s">
        <v>2515</v>
      </c>
      <c r="C337" t="s">
        <v>161</v>
      </c>
      <c r="D337" t="s">
        <v>162</v>
      </c>
      <c r="E337">
        <v>45284</v>
      </c>
      <c r="F337" t="s">
        <v>151</v>
      </c>
      <c r="G337" s="30">
        <v>400</v>
      </c>
      <c r="H337" s="30">
        <v>2832480</v>
      </c>
      <c r="I337" s="30">
        <v>113299200</v>
      </c>
      <c r="K337" s="52" t="str">
        <f t="shared" si="5"/>
        <v>Спир</v>
      </c>
    </row>
    <row r="338" spans="1:11">
      <c r="A338">
        <v>6209141</v>
      </c>
      <c r="B338" t="s">
        <v>2515</v>
      </c>
      <c r="C338" t="s">
        <v>218</v>
      </c>
      <c r="D338" t="s">
        <v>219</v>
      </c>
      <c r="E338">
        <v>45433</v>
      </c>
      <c r="F338" t="s">
        <v>153</v>
      </c>
      <c r="G338" s="30">
        <v>80</v>
      </c>
      <c r="H338" s="30">
        <v>3345440</v>
      </c>
      <c r="I338" s="30">
        <v>26763520</v>
      </c>
      <c r="K338" s="52" t="str">
        <f t="shared" si="5"/>
        <v>Спир</v>
      </c>
    </row>
    <row r="339" spans="1:11">
      <c r="A339">
        <v>6209812</v>
      </c>
      <c r="B339" t="s">
        <v>2515</v>
      </c>
      <c r="C339" t="s">
        <v>2506</v>
      </c>
      <c r="D339" t="s">
        <v>2507</v>
      </c>
      <c r="E339">
        <v>18521</v>
      </c>
      <c r="F339" t="s">
        <v>94</v>
      </c>
      <c r="G339" s="30">
        <v>100</v>
      </c>
      <c r="H339" s="30">
        <v>6328000</v>
      </c>
      <c r="I339" s="30">
        <v>6328000</v>
      </c>
      <c r="K339" s="52" t="str">
        <f t="shared" si="5"/>
        <v>Бард</v>
      </c>
    </row>
    <row r="340" spans="1:11">
      <c r="A340">
        <v>6209813</v>
      </c>
      <c r="B340" t="s">
        <v>2515</v>
      </c>
      <c r="C340" t="s">
        <v>2506</v>
      </c>
      <c r="D340" t="s">
        <v>2507</v>
      </c>
      <c r="E340">
        <v>18521</v>
      </c>
      <c r="F340" t="s">
        <v>94</v>
      </c>
      <c r="G340" s="30">
        <v>100</v>
      </c>
      <c r="H340" s="30">
        <v>6328000</v>
      </c>
      <c r="I340" s="30">
        <v>6328000</v>
      </c>
      <c r="K340" s="52" t="str">
        <f t="shared" si="5"/>
        <v>Бард</v>
      </c>
    </row>
    <row r="341" spans="1:11">
      <c r="A341">
        <v>6209814</v>
      </c>
      <c r="B341" t="s">
        <v>2515</v>
      </c>
      <c r="C341" t="s">
        <v>107</v>
      </c>
      <c r="D341" t="s">
        <v>108</v>
      </c>
      <c r="E341">
        <v>18521</v>
      </c>
      <c r="F341" t="s">
        <v>94</v>
      </c>
      <c r="G341" s="30">
        <v>500</v>
      </c>
      <c r="H341" s="30">
        <v>6326000</v>
      </c>
      <c r="I341" s="30">
        <v>31630000</v>
      </c>
      <c r="K341" s="52" t="str">
        <f t="shared" si="5"/>
        <v>Бард</v>
      </c>
    </row>
    <row r="342" spans="1:11">
      <c r="A342">
        <v>6210220</v>
      </c>
      <c r="B342" t="s">
        <v>2515</v>
      </c>
      <c r="C342" t="s">
        <v>202</v>
      </c>
      <c r="D342" t="s">
        <v>203</v>
      </c>
      <c r="E342">
        <v>54511</v>
      </c>
      <c r="F342" t="s">
        <v>506</v>
      </c>
      <c r="G342" s="30">
        <v>22000</v>
      </c>
      <c r="H342" s="30">
        <v>282800000</v>
      </c>
      <c r="I342" s="30">
        <v>6221600000</v>
      </c>
      <c r="K342" s="52" t="str">
        <f t="shared" si="5"/>
        <v>Спир</v>
      </c>
    </row>
    <row r="343" spans="1:11">
      <c r="A343">
        <v>6210855</v>
      </c>
      <c r="B343" t="s">
        <v>2515</v>
      </c>
      <c r="C343" t="s">
        <v>513</v>
      </c>
      <c r="D343" t="s">
        <v>514</v>
      </c>
      <c r="E343">
        <v>45284</v>
      </c>
      <c r="F343" t="s">
        <v>151</v>
      </c>
      <c r="G343" s="30">
        <v>500</v>
      </c>
      <c r="H343" s="30">
        <v>2832480</v>
      </c>
      <c r="I343" s="30">
        <v>141624000</v>
      </c>
      <c r="K343" s="52" t="str">
        <f t="shared" si="5"/>
        <v>Спир</v>
      </c>
    </row>
    <row r="344" spans="1:11">
      <c r="A344">
        <v>6210884</v>
      </c>
      <c r="B344" t="s">
        <v>2515</v>
      </c>
      <c r="C344" t="s">
        <v>517</v>
      </c>
      <c r="D344" t="s">
        <v>518</v>
      </c>
      <c r="E344">
        <v>45433</v>
      </c>
      <c r="F344" t="s">
        <v>153</v>
      </c>
      <c r="G344" s="30">
        <v>50</v>
      </c>
      <c r="H344" s="30">
        <v>3345441</v>
      </c>
      <c r="I344" s="30">
        <v>16727205</v>
      </c>
      <c r="K344" s="52" t="str">
        <f t="shared" si="5"/>
        <v>Спир</v>
      </c>
    </row>
    <row r="345" spans="1:11">
      <c r="A345">
        <v>6212172</v>
      </c>
      <c r="B345" t="s">
        <v>2516</v>
      </c>
      <c r="C345" t="s">
        <v>157</v>
      </c>
      <c r="D345" t="s">
        <v>158</v>
      </c>
      <c r="E345">
        <v>45285</v>
      </c>
      <c r="F345" t="s">
        <v>152</v>
      </c>
      <c r="G345" s="30">
        <v>500</v>
      </c>
      <c r="H345" s="30">
        <v>2828001</v>
      </c>
      <c r="I345" s="30">
        <v>141400050</v>
      </c>
      <c r="K345" s="52" t="str">
        <f t="shared" si="5"/>
        <v>Спир</v>
      </c>
    </row>
    <row r="346" spans="1:11">
      <c r="A346">
        <v>6212173</v>
      </c>
      <c r="B346" t="s">
        <v>2516</v>
      </c>
      <c r="C346" t="s">
        <v>228</v>
      </c>
      <c r="D346" t="s">
        <v>229</v>
      </c>
      <c r="E346">
        <v>45284</v>
      </c>
      <c r="F346" t="s">
        <v>151</v>
      </c>
      <c r="G346" s="30">
        <v>150</v>
      </c>
      <c r="H346" s="30">
        <v>2832999</v>
      </c>
      <c r="I346" s="30">
        <v>42494985</v>
      </c>
      <c r="K346" s="52" t="str">
        <f t="shared" si="5"/>
        <v>Спир</v>
      </c>
    </row>
    <row r="347" spans="1:11">
      <c r="A347">
        <v>6212918</v>
      </c>
      <c r="B347" t="s">
        <v>2516</v>
      </c>
      <c r="C347" t="s">
        <v>95</v>
      </c>
      <c r="D347" t="s">
        <v>96</v>
      </c>
      <c r="E347">
        <v>18521</v>
      </c>
      <c r="F347" t="s">
        <v>94</v>
      </c>
      <c r="G347" s="30">
        <v>700</v>
      </c>
      <c r="H347" s="30">
        <v>6325000</v>
      </c>
      <c r="I347" s="30">
        <v>44275000</v>
      </c>
      <c r="K347" s="52" t="str">
        <f t="shared" si="5"/>
        <v>Бард</v>
      </c>
    </row>
    <row r="348" spans="1:11">
      <c r="A348">
        <v>6213832</v>
      </c>
      <c r="B348" t="s">
        <v>2516</v>
      </c>
      <c r="C348" t="s">
        <v>171</v>
      </c>
      <c r="D348" t="s">
        <v>172</v>
      </c>
      <c r="E348">
        <v>45285</v>
      </c>
      <c r="F348" t="s">
        <v>152</v>
      </c>
      <c r="G348" s="30">
        <v>480</v>
      </c>
      <c r="H348" s="30">
        <v>2828000</v>
      </c>
      <c r="I348" s="30">
        <v>135744000</v>
      </c>
      <c r="K348" s="52" t="str">
        <f t="shared" si="5"/>
        <v>Спир</v>
      </c>
    </row>
    <row r="349" spans="1:11">
      <c r="A349">
        <v>6213833</v>
      </c>
      <c r="B349" t="s">
        <v>2516</v>
      </c>
      <c r="C349" t="s">
        <v>2517</v>
      </c>
      <c r="D349" t="s">
        <v>2518</v>
      </c>
      <c r="E349">
        <v>45285</v>
      </c>
      <c r="F349" t="s">
        <v>152</v>
      </c>
      <c r="G349" s="30">
        <v>200</v>
      </c>
      <c r="H349" s="30">
        <v>2828000</v>
      </c>
      <c r="I349" s="30">
        <v>56560000</v>
      </c>
      <c r="K349" s="52" t="str">
        <f t="shared" si="5"/>
        <v>Спир</v>
      </c>
    </row>
    <row r="350" spans="1:11">
      <c r="A350">
        <v>6213856</v>
      </c>
      <c r="B350" t="s">
        <v>2516</v>
      </c>
      <c r="C350" t="s">
        <v>286</v>
      </c>
      <c r="D350" t="s">
        <v>156</v>
      </c>
      <c r="E350">
        <v>45433</v>
      </c>
      <c r="F350" t="s">
        <v>153</v>
      </c>
      <c r="G350" s="30">
        <v>300</v>
      </c>
      <c r="H350" s="30">
        <v>3345445</v>
      </c>
      <c r="I350" s="30">
        <v>100363350</v>
      </c>
      <c r="K350" s="52" t="str">
        <f t="shared" si="5"/>
        <v>Спир</v>
      </c>
    </row>
    <row r="351" spans="1:11">
      <c r="A351">
        <v>6215001</v>
      </c>
      <c r="B351" t="s">
        <v>2519</v>
      </c>
      <c r="C351" t="s">
        <v>266</v>
      </c>
      <c r="D351" t="s">
        <v>267</v>
      </c>
      <c r="E351">
        <v>45433</v>
      </c>
      <c r="F351" t="s">
        <v>153</v>
      </c>
      <c r="G351" s="30">
        <v>200</v>
      </c>
      <c r="H351" s="30">
        <v>3345441</v>
      </c>
      <c r="I351" s="30">
        <v>66908820</v>
      </c>
      <c r="K351" s="52" t="str">
        <f t="shared" si="5"/>
        <v>Спир</v>
      </c>
    </row>
    <row r="352" spans="1:11">
      <c r="A352">
        <v>6215712</v>
      </c>
      <c r="B352" t="s">
        <v>2519</v>
      </c>
      <c r="C352" t="s">
        <v>95</v>
      </c>
      <c r="D352" t="s">
        <v>96</v>
      </c>
      <c r="E352">
        <v>18521</v>
      </c>
      <c r="F352" t="s">
        <v>94</v>
      </c>
      <c r="G352" s="30">
        <v>700</v>
      </c>
      <c r="H352" s="30">
        <v>6325000</v>
      </c>
      <c r="I352" s="30">
        <v>44275000</v>
      </c>
      <c r="K352" s="52" t="str">
        <f t="shared" si="5"/>
        <v>Бард</v>
      </c>
    </row>
    <row r="353" spans="1:11">
      <c r="A353">
        <v>6216610</v>
      </c>
      <c r="B353" t="s">
        <v>2519</v>
      </c>
      <c r="C353" t="s">
        <v>1237</v>
      </c>
      <c r="D353" t="s">
        <v>1238</v>
      </c>
      <c r="E353">
        <v>45285</v>
      </c>
      <c r="F353" t="s">
        <v>152</v>
      </c>
      <c r="G353" s="30">
        <v>250</v>
      </c>
      <c r="H353" s="30">
        <v>2828000</v>
      </c>
      <c r="I353" s="30">
        <v>70700000</v>
      </c>
      <c r="K353" s="52" t="str">
        <f t="shared" si="5"/>
        <v>Спир</v>
      </c>
    </row>
    <row r="354" spans="1:11">
      <c r="A354">
        <v>6216611</v>
      </c>
      <c r="B354" t="s">
        <v>2519</v>
      </c>
      <c r="C354" t="s">
        <v>208</v>
      </c>
      <c r="D354" t="s">
        <v>209</v>
      </c>
      <c r="E354">
        <v>45285</v>
      </c>
      <c r="F354" t="s">
        <v>152</v>
      </c>
      <c r="G354" s="30">
        <v>50</v>
      </c>
      <c r="H354" s="30">
        <v>2828000</v>
      </c>
      <c r="I354" s="30">
        <v>14140000</v>
      </c>
      <c r="K354" s="52" t="str">
        <f t="shared" si="5"/>
        <v>Спир</v>
      </c>
    </row>
    <row r="355" spans="1:11">
      <c r="A355">
        <v>6216612</v>
      </c>
      <c r="B355" t="s">
        <v>2519</v>
      </c>
      <c r="C355" t="s">
        <v>161</v>
      </c>
      <c r="D355" t="s">
        <v>162</v>
      </c>
      <c r="E355">
        <v>45284</v>
      </c>
      <c r="F355" t="s">
        <v>151</v>
      </c>
      <c r="G355" s="30">
        <v>400</v>
      </c>
      <c r="H355" s="30">
        <v>2832480</v>
      </c>
      <c r="I355" s="30">
        <v>113299200</v>
      </c>
      <c r="K355" s="52" t="str">
        <f t="shared" si="5"/>
        <v>Спир</v>
      </c>
    </row>
    <row r="356" spans="1:11">
      <c r="A356">
        <v>6216613</v>
      </c>
      <c r="B356" t="s">
        <v>2519</v>
      </c>
      <c r="C356" t="s">
        <v>161</v>
      </c>
      <c r="D356" t="s">
        <v>162</v>
      </c>
      <c r="E356">
        <v>45284</v>
      </c>
      <c r="F356" t="s">
        <v>151</v>
      </c>
      <c r="G356" s="30">
        <v>500</v>
      </c>
      <c r="H356" s="30">
        <v>2832480</v>
      </c>
      <c r="I356" s="30">
        <v>141624000</v>
      </c>
      <c r="K356" s="52" t="str">
        <f t="shared" si="5"/>
        <v>Спир</v>
      </c>
    </row>
    <row r="357" spans="1:11">
      <c r="A357">
        <v>6216641</v>
      </c>
      <c r="B357" t="s">
        <v>2519</v>
      </c>
      <c r="C357" t="s">
        <v>286</v>
      </c>
      <c r="D357" t="s">
        <v>156</v>
      </c>
      <c r="E357">
        <v>45433</v>
      </c>
      <c r="F357" t="s">
        <v>153</v>
      </c>
      <c r="G357" s="30">
        <v>30</v>
      </c>
      <c r="H357" s="30">
        <v>3345440</v>
      </c>
      <c r="I357" s="30">
        <v>10036320</v>
      </c>
      <c r="K357" s="52" t="str">
        <f t="shared" si="5"/>
        <v>Спир</v>
      </c>
    </row>
    <row r="358" spans="1:11">
      <c r="A358">
        <v>6217880</v>
      </c>
      <c r="B358" t="s">
        <v>2372</v>
      </c>
      <c r="C358" t="s">
        <v>247</v>
      </c>
      <c r="D358" t="s">
        <v>248</v>
      </c>
      <c r="E358">
        <v>45285</v>
      </c>
      <c r="F358" t="s">
        <v>152</v>
      </c>
      <c r="G358" s="30">
        <v>1200</v>
      </c>
      <c r="H358" s="30">
        <v>2828000</v>
      </c>
      <c r="I358" s="30">
        <v>339360000</v>
      </c>
      <c r="K358" s="52" t="str">
        <f t="shared" si="5"/>
        <v>Спир</v>
      </c>
    </row>
    <row r="359" spans="1:11">
      <c r="A359">
        <v>6217881</v>
      </c>
      <c r="B359" t="s">
        <v>2372</v>
      </c>
      <c r="C359" t="s">
        <v>239</v>
      </c>
      <c r="D359" t="s">
        <v>240</v>
      </c>
      <c r="E359">
        <v>45285</v>
      </c>
      <c r="F359" t="s">
        <v>152</v>
      </c>
      <c r="G359" s="30">
        <v>200</v>
      </c>
      <c r="H359" s="30">
        <v>2828000</v>
      </c>
      <c r="I359" s="30">
        <v>56560000</v>
      </c>
      <c r="K359" s="52" t="str">
        <f t="shared" si="5"/>
        <v>Спир</v>
      </c>
    </row>
    <row r="360" spans="1:11">
      <c r="A360">
        <v>6217882</v>
      </c>
      <c r="B360" t="s">
        <v>2372</v>
      </c>
      <c r="C360" t="s">
        <v>241</v>
      </c>
      <c r="D360" t="s">
        <v>242</v>
      </c>
      <c r="E360">
        <v>45284</v>
      </c>
      <c r="F360" t="s">
        <v>151</v>
      </c>
      <c r="G360" s="30">
        <v>20</v>
      </c>
      <c r="H360" s="30">
        <v>2907556</v>
      </c>
      <c r="I360" s="30">
        <v>5815112</v>
      </c>
      <c r="K360" s="52" t="str">
        <f t="shared" si="5"/>
        <v>Спир</v>
      </c>
    </row>
    <row r="361" spans="1:11">
      <c r="A361">
        <v>6217883</v>
      </c>
      <c r="B361" t="s">
        <v>2372</v>
      </c>
      <c r="C361" t="s">
        <v>280</v>
      </c>
      <c r="D361" t="s">
        <v>281</v>
      </c>
      <c r="E361">
        <v>45284</v>
      </c>
      <c r="F361" t="s">
        <v>151</v>
      </c>
      <c r="G361" s="30">
        <v>150</v>
      </c>
      <c r="H361" s="30">
        <v>2833000</v>
      </c>
      <c r="I361" s="30">
        <v>42495000</v>
      </c>
      <c r="K361" s="52" t="str">
        <f t="shared" si="5"/>
        <v>Спир</v>
      </c>
    </row>
    <row r="362" spans="1:11">
      <c r="A362">
        <v>6217884</v>
      </c>
      <c r="B362" t="s">
        <v>2372</v>
      </c>
      <c r="C362" t="s">
        <v>728</v>
      </c>
      <c r="D362" t="s">
        <v>729</v>
      </c>
      <c r="E362">
        <v>45284</v>
      </c>
      <c r="F362" t="s">
        <v>151</v>
      </c>
      <c r="G362" s="30">
        <v>220</v>
      </c>
      <c r="H362" s="30">
        <v>2832488</v>
      </c>
      <c r="I362" s="30">
        <v>62314736</v>
      </c>
      <c r="K362" s="52" t="str">
        <f t="shared" si="5"/>
        <v>Спир</v>
      </c>
    </row>
    <row r="363" spans="1:11">
      <c r="A363">
        <v>6218701</v>
      </c>
      <c r="B363" t="s">
        <v>2372</v>
      </c>
      <c r="C363" t="s">
        <v>123</v>
      </c>
      <c r="D363" t="s">
        <v>124</v>
      </c>
      <c r="E363">
        <v>18521</v>
      </c>
      <c r="F363" t="s">
        <v>94</v>
      </c>
      <c r="G363" s="30">
        <v>100</v>
      </c>
      <c r="H363" s="30">
        <v>6350999</v>
      </c>
      <c r="I363" s="30">
        <v>6350999</v>
      </c>
      <c r="K363" s="52" t="str">
        <f t="shared" si="5"/>
        <v>Бард</v>
      </c>
    </row>
    <row r="364" spans="1:11">
      <c r="A364">
        <v>6218702</v>
      </c>
      <c r="B364" t="s">
        <v>2372</v>
      </c>
      <c r="C364" t="s">
        <v>2506</v>
      </c>
      <c r="D364" t="s">
        <v>2507</v>
      </c>
      <c r="E364">
        <v>18521</v>
      </c>
      <c r="F364" t="s">
        <v>94</v>
      </c>
      <c r="G364" s="30">
        <v>100</v>
      </c>
      <c r="H364" s="30">
        <v>6332999</v>
      </c>
      <c r="I364" s="30">
        <v>6332999</v>
      </c>
      <c r="K364" s="52" t="str">
        <f t="shared" si="5"/>
        <v>Бард</v>
      </c>
    </row>
    <row r="365" spans="1:11">
      <c r="A365">
        <v>6218703</v>
      </c>
      <c r="B365" t="s">
        <v>2372</v>
      </c>
      <c r="C365" t="s">
        <v>279</v>
      </c>
      <c r="D365" t="s">
        <v>122</v>
      </c>
      <c r="E365">
        <v>18521</v>
      </c>
      <c r="F365" t="s">
        <v>94</v>
      </c>
      <c r="G365" s="30">
        <v>100</v>
      </c>
      <c r="H365" s="30">
        <v>6327000</v>
      </c>
      <c r="I365" s="30">
        <v>6327000</v>
      </c>
      <c r="K365" s="52" t="str">
        <f t="shared" si="5"/>
        <v>Бард</v>
      </c>
    </row>
    <row r="366" spans="1:11">
      <c r="A366">
        <v>6218704</v>
      </c>
      <c r="B366" t="s">
        <v>2372</v>
      </c>
      <c r="C366" t="s">
        <v>279</v>
      </c>
      <c r="D366" t="s">
        <v>122</v>
      </c>
      <c r="E366">
        <v>18521</v>
      </c>
      <c r="F366" t="s">
        <v>94</v>
      </c>
      <c r="G366" s="30">
        <v>100</v>
      </c>
      <c r="H366" s="30">
        <v>6326000</v>
      </c>
      <c r="I366" s="30">
        <v>6326000</v>
      </c>
      <c r="K366" s="52" t="str">
        <f t="shared" si="5"/>
        <v>Бард</v>
      </c>
    </row>
    <row r="367" spans="1:11">
      <c r="A367">
        <v>6218705</v>
      </c>
      <c r="B367" t="s">
        <v>2372</v>
      </c>
      <c r="C367" t="s">
        <v>95</v>
      </c>
      <c r="D367" t="s">
        <v>96</v>
      </c>
      <c r="E367">
        <v>18521</v>
      </c>
      <c r="F367" t="s">
        <v>94</v>
      </c>
      <c r="G367" s="30">
        <v>300</v>
      </c>
      <c r="H367" s="30">
        <v>6325000</v>
      </c>
      <c r="I367" s="30">
        <v>18975000</v>
      </c>
      <c r="K367" s="52" t="str">
        <f t="shared" si="5"/>
        <v>Бард</v>
      </c>
    </row>
    <row r="368" spans="1:11">
      <c r="A368">
        <v>6219602</v>
      </c>
      <c r="B368" t="s">
        <v>2372</v>
      </c>
      <c r="C368" t="s">
        <v>171</v>
      </c>
      <c r="D368" t="s">
        <v>172</v>
      </c>
      <c r="E368">
        <v>45285</v>
      </c>
      <c r="F368" t="s">
        <v>152</v>
      </c>
      <c r="G368" s="30">
        <v>480</v>
      </c>
      <c r="H368" s="30">
        <v>2828001</v>
      </c>
      <c r="I368" s="30">
        <v>135744048</v>
      </c>
      <c r="K368" s="52" t="str">
        <f t="shared" si="5"/>
        <v>Спир</v>
      </c>
    </row>
    <row r="369" spans="1:11">
      <c r="A369">
        <v>6219603</v>
      </c>
      <c r="B369" t="s">
        <v>2372</v>
      </c>
      <c r="C369" t="s">
        <v>182</v>
      </c>
      <c r="D369" t="s">
        <v>183</v>
      </c>
      <c r="E369">
        <v>45285</v>
      </c>
      <c r="F369" t="s">
        <v>152</v>
      </c>
      <c r="G369" s="30">
        <v>500</v>
      </c>
      <c r="H369" s="30">
        <v>2828001</v>
      </c>
      <c r="I369" s="30">
        <v>141400050</v>
      </c>
      <c r="K369" s="52" t="str">
        <f t="shared" si="5"/>
        <v>Спир</v>
      </c>
    </row>
    <row r="370" spans="1:11">
      <c r="A370">
        <v>6220819</v>
      </c>
      <c r="B370" t="s">
        <v>2370</v>
      </c>
      <c r="C370" t="s">
        <v>167</v>
      </c>
      <c r="D370" t="s">
        <v>168</v>
      </c>
      <c r="E370">
        <v>45284</v>
      </c>
      <c r="F370" t="s">
        <v>151</v>
      </c>
      <c r="G370" s="30">
        <v>400</v>
      </c>
      <c r="H370" s="30">
        <v>2832500</v>
      </c>
      <c r="I370" s="30">
        <v>113300000</v>
      </c>
      <c r="K370" s="52" t="str">
        <f t="shared" si="5"/>
        <v>Спир</v>
      </c>
    </row>
    <row r="371" spans="1:11">
      <c r="A371">
        <v>6221762</v>
      </c>
      <c r="B371" t="s">
        <v>2370</v>
      </c>
      <c r="C371" t="s">
        <v>92</v>
      </c>
      <c r="D371" t="s">
        <v>93</v>
      </c>
      <c r="E371">
        <v>18521</v>
      </c>
      <c r="F371" t="s">
        <v>94</v>
      </c>
      <c r="G371" s="30">
        <v>300</v>
      </c>
      <c r="H371" s="30">
        <v>6325205</v>
      </c>
      <c r="I371" s="30">
        <v>18975615</v>
      </c>
      <c r="K371" s="52" t="str">
        <f t="shared" si="5"/>
        <v>Бард</v>
      </c>
    </row>
    <row r="372" spans="1:11">
      <c r="A372">
        <v>6221763</v>
      </c>
      <c r="B372" t="s">
        <v>2370</v>
      </c>
      <c r="C372" t="s">
        <v>95</v>
      </c>
      <c r="D372" t="s">
        <v>96</v>
      </c>
      <c r="E372">
        <v>18521</v>
      </c>
      <c r="F372" t="s">
        <v>94</v>
      </c>
      <c r="G372" s="30">
        <v>400</v>
      </c>
      <c r="H372" s="30">
        <v>6325000</v>
      </c>
      <c r="I372" s="30">
        <v>25300000</v>
      </c>
      <c r="K372" s="52" t="str">
        <f t="shared" si="5"/>
        <v>Бард</v>
      </c>
    </row>
    <row r="373" spans="1:11">
      <c r="A373">
        <v>6224091</v>
      </c>
      <c r="B373" t="s">
        <v>2371</v>
      </c>
      <c r="C373" t="s">
        <v>171</v>
      </c>
      <c r="D373" t="s">
        <v>172</v>
      </c>
      <c r="E373">
        <v>45285</v>
      </c>
      <c r="F373" t="s">
        <v>152</v>
      </c>
      <c r="G373" s="30">
        <v>480</v>
      </c>
      <c r="H373" s="30">
        <v>2828022</v>
      </c>
      <c r="I373" s="30">
        <v>135745056</v>
      </c>
      <c r="K373" s="52" t="str">
        <f t="shared" si="5"/>
        <v>Спир</v>
      </c>
    </row>
    <row r="374" spans="1:11">
      <c r="A374">
        <v>6224092</v>
      </c>
      <c r="B374" t="s">
        <v>2371</v>
      </c>
      <c r="C374" t="s">
        <v>722</v>
      </c>
      <c r="D374" t="s">
        <v>723</v>
      </c>
      <c r="E374">
        <v>45285</v>
      </c>
      <c r="F374" t="s">
        <v>152</v>
      </c>
      <c r="G374" s="30">
        <v>6200</v>
      </c>
      <c r="H374" s="30">
        <v>2828000</v>
      </c>
      <c r="I374" s="30">
        <v>1753360000</v>
      </c>
      <c r="K374" s="52" t="str">
        <f t="shared" si="5"/>
        <v>Спир</v>
      </c>
    </row>
    <row r="375" spans="1:11">
      <c r="A375">
        <v>6224093</v>
      </c>
      <c r="B375" t="s">
        <v>2371</v>
      </c>
      <c r="C375" t="s">
        <v>235</v>
      </c>
      <c r="D375" t="s">
        <v>236</v>
      </c>
      <c r="E375">
        <v>45284</v>
      </c>
      <c r="F375" t="s">
        <v>151</v>
      </c>
      <c r="G375" s="30">
        <v>3120</v>
      </c>
      <c r="H375" s="30">
        <v>2832488</v>
      </c>
      <c r="I375" s="30">
        <v>883736256</v>
      </c>
      <c r="K375" s="52" t="str">
        <f t="shared" si="5"/>
        <v>Спир</v>
      </c>
    </row>
    <row r="376" spans="1:11">
      <c r="A376">
        <v>6224094</v>
      </c>
      <c r="B376" t="s">
        <v>2371</v>
      </c>
      <c r="C376" t="s">
        <v>509</v>
      </c>
      <c r="D376" t="s">
        <v>510</v>
      </c>
      <c r="E376">
        <v>45284</v>
      </c>
      <c r="F376" t="s">
        <v>151</v>
      </c>
      <c r="G376" s="30">
        <v>150</v>
      </c>
      <c r="H376" s="30">
        <v>2832480</v>
      </c>
      <c r="I376" s="30">
        <v>42487200</v>
      </c>
      <c r="K376" s="52" t="str">
        <f t="shared" si="5"/>
        <v>Спир</v>
      </c>
    </row>
    <row r="377" spans="1:11">
      <c r="A377">
        <v>6224191</v>
      </c>
      <c r="B377" t="s">
        <v>2371</v>
      </c>
      <c r="C377" t="s">
        <v>1233</v>
      </c>
      <c r="D377" t="s">
        <v>1234</v>
      </c>
      <c r="E377">
        <v>45433</v>
      </c>
      <c r="F377" t="s">
        <v>153</v>
      </c>
      <c r="G377" s="30">
        <v>200</v>
      </c>
      <c r="H377" s="30">
        <v>3345460</v>
      </c>
      <c r="I377" s="30">
        <v>66909200</v>
      </c>
      <c r="K377" s="52" t="str">
        <f t="shared" si="5"/>
        <v>Спир</v>
      </c>
    </row>
    <row r="378" spans="1:11">
      <c r="A378">
        <v>6224828</v>
      </c>
      <c r="B378" t="s">
        <v>2371</v>
      </c>
      <c r="C378" t="s">
        <v>95</v>
      </c>
      <c r="D378" t="s">
        <v>96</v>
      </c>
      <c r="E378">
        <v>18521</v>
      </c>
      <c r="F378" t="s">
        <v>94</v>
      </c>
      <c r="G378" s="30">
        <v>700</v>
      </c>
      <c r="H378" s="30">
        <v>6325000</v>
      </c>
      <c r="I378" s="30">
        <v>44275000</v>
      </c>
      <c r="K378" s="52" t="str">
        <f t="shared" si="5"/>
        <v>Бард</v>
      </c>
    </row>
    <row r="379" spans="1:11">
      <c r="A379">
        <v>6227185</v>
      </c>
      <c r="B379" t="s">
        <v>2520</v>
      </c>
      <c r="C379" t="s">
        <v>2521</v>
      </c>
      <c r="D379" t="s">
        <v>2522</v>
      </c>
      <c r="E379">
        <v>45285</v>
      </c>
      <c r="F379" t="s">
        <v>152</v>
      </c>
      <c r="G379" s="30">
        <v>90</v>
      </c>
      <c r="H379" s="30">
        <v>2828001</v>
      </c>
      <c r="I379" s="30">
        <v>25452009</v>
      </c>
      <c r="K379" s="52" t="str">
        <f t="shared" si="5"/>
        <v>Спир</v>
      </c>
    </row>
    <row r="380" spans="1:11">
      <c r="A380">
        <v>6227186</v>
      </c>
      <c r="B380" t="s">
        <v>2520</v>
      </c>
      <c r="C380" t="s">
        <v>722</v>
      </c>
      <c r="D380" t="s">
        <v>723</v>
      </c>
      <c r="E380">
        <v>45285</v>
      </c>
      <c r="F380" t="s">
        <v>152</v>
      </c>
      <c r="G380" s="30">
        <v>4910</v>
      </c>
      <c r="H380" s="30">
        <v>2828000</v>
      </c>
      <c r="I380" s="30">
        <v>1388548000</v>
      </c>
      <c r="K380" s="52" t="str">
        <f t="shared" si="5"/>
        <v>Спир</v>
      </c>
    </row>
    <row r="381" spans="1:11">
      <c r="A381">
        <v>6227187</v>
      </c>
      <c r="B381" t="s">
        <v>2520</v>
      </c>
      <c r="C381" t="s">
        <v>228</v>
      </c>
      <c r="D381" t="s">
        <v>229</v>
      </c>
      <c r="E381">
        <v>45284</v>
      </c>
      <c r="F381" t="s">
        <v>151</v>
      </c>
      <c r="G381" s="30">
        <v>150</v>
      </c>
      <c r="H381" s="30">
        <v>2832482</v>
      </c>
      <c r="I381" s="30">
        <v>42487230</v>
      </c>
      <c r="K381" s="52" t="str">
        <f t="shared" si="5"/>
        <v>Спир</v>
      </c>
    </row>
    <row r="382" spans="1:11">
      <c r="A382">
        <v>6227188</v>
      </c>
      <c r="B382" t="s">
        <v>2520</v>
      </c>
      <c r="C382" t="s">
        <v>1229</v>
      </c>
      <c r="D382" t="s">
        <v>1230</v>
      </c>
      <c r="E382">
        <v>45284</v>
      </c>
      <c r="F382" t="s">
        <v>151</v>
      </c>
      <c r="G382" s="30">
        <v>400</v>
      </c>
      <c r="H382" s="30">
        <v>2832481</v>
      </c>
      <c r="I382" s="30">
        <v>113299240</v>
      </c>
      <c r="K382" s="52" t="str">
        <f t="shared" si="5"/>
        <v>Спир</v>
      </c>
    </row>
    <row r="383" spans="1:11">
      <c r="A383">
        <v>6228082</v>
      </c>
      <c r="B383" t="s">
        <v>2520</v>
      </c>
      <c r="C383" t="s">
        <v>107</v>
      </c>
      <c r="D383" t="s">
        <v>108</v>
      </c>
      <c r="E383">
        <v>18521</v>
      </c>
      <c r="F383" t="s">
        <v>94</v>
      </c>
      <c r="G383" s="30">
        <v>500</v>
      </c>
      <c r="H383" s="30">
        <v>6328000</v>
      </c>
      <c r="I383" s="30">
        <v>31640000</v>
      </c>
      <c r="K383" s="52" t="str">
        <f t="shared" si="5"/>
        <v>Бард</v>
      </c>
    </row>
    <row r="384" spans="1:11">
      <c r="A384">
        <v>6228083</v>
      </c>
      <c r="B384" t="s">
        <v>2520</v>
      </c>
      <c r="C384" t="s">
        <v>2506</v>
      </c>
      <c r="D384" t="s">
        <v>2507</v>
      </c>
      <c r="E384">
        <v>18521</v>
      </c>
      <c r="F384" t="s">
        <v>94</v>
      </c>
      <c r="G384" s="30">
        <v>100</v>
      </c>
      <c r="H384" s="30">
        <v>6327000</v>
      </c>
      <c r="I384" s="30">
        <v>6327000</v>
      </c>
      <c r="K384" s="52" t="str">
        <f t="shared" si="5"/>
        <v>Бард</v>
      </c>
    </row>
    <row r="385" spans="1:11">
      <c r="A385">
        <v>6228084</v>
      </c>
      <c r="B385" t="s">
        <v>2520</v>
      </c>
      <c r="C385" t="s">
        <v>95</v>
      </c>
      <c r="D385" t="s">
        <v>96</v>
      </c>
      <c r="E385">
        <v>18521</v>
      </c>
      <c r="F385" t="s">
        <v>94</v>
      </c>
      <c r="G385" s="30">
        <v>100</v>
      </c>
      <c r="H385" s="30">
        <v>6325000</v>
      </c>
      <c r="I385" s="30">
        <v>6325000</v>
      </c>
      <c r="K385" s="52" t="str">
        <f t="shared" si="5"/>
        <v>Бард</v>
      </c>
    </row>
    <row r="386" spans="1:11">
      <c r="A386">
        <v>6229109</v>
      </c>
      <c r="B386" t="s">
        <v>2520</v>
      </c>
      <c r="C386" t="s">
        <v>511</v>
      </c>
      <c r="D386" t="s">
        <v>512</v>
      </c>
      <c r="E386">
        <v>45285</v>
      </c>
      <c r="F386" t="s">
        <v>152</v>
      </c>
      <c r="G386" s="30">
        <v>200</v>
      </c>
      <c r="H386" s="30">
        <v>2828001</v>
      </c>
      <c r="I386" s="30">
        <v>56560020</v>
      </c>
      <c r="K386" s="52" t="str">
        <f t="shared" si="5"/>
        <v>Спир</v>
      </c>
    </row>
    <row r="387" spans="1:11">
      <c r="A387">
        <v>6229110</v>
      </c>
      <c r="B387" t="s">
        <v>2520</v>
      </c>
      <c r="C387" t="s">
        <v>722</v>
      </c>
      <c r="D387" t="s">
        <v>723</v>
      </c>
      <c r="E387">
        <v>45285</v>
      </c>
      <c r="F387" t="s">
        <v>152</v>
      </c>
      <c r="G387" s="30">
        <v>1290</v>
      </c>
      <c r="H387" s="30">
        <v>2828000</v>
      </c>
      <c r="I387" s="30">
        <v>364812000</v>
      </c>
      <c r="K387" s="52" t="str">
        <f t="shared" si="5"/>
        <v>Спир</v>
      </c>
    </row>
    <row r="388" spans="1:11">
      <c r="A388">
        <v>6229111</v>
      </c>
      <c r="B388" t="s">
        <v>2520</v>
      </c>
      <c r="C388" t="s">
        <v>2523</v>
      </c>
      <c r="D388" t="s">
        <v>2524</v>
      </c>
      <c r="E388">
        <v>45284</v>
      </c>
      <c r="F388" t="s">
        <v>151</v>
      </c>
      <c r="G388" s="30">
        <v>10</v>
      </c>
      <c r="H388" s="30">
        <v>2832480</v>
      </c>
      <c r="I388" s="30">
        <v>2832480</v>
      </c>
      <c r="K388" s="52" t="str">
        <f t="shared" si="5"/>
        <v>Спир</v>
      </c>
    </row>
    <row r="389" spans="1:11">
      <c r="A389">
        <v>6231126</v>
      </c>
      <c r="B389" t="s">
        <v>2525</v>
      </c>
      <c r="C389" t="s">
        <v>767</v>
      </c>
      <c r="D389" t="s">
        <v>768</v>
      </c>
      <c r="E389">
        <v>18521</v>
      </c>
      <c r="F389" t="s">
        <v>94</v>
      </c>
      <c r="G389" s="30">
        <v>100</v>
      </c>
      <c r="H389" s="30">
        <v>6335000</v>
      </c>
      <c r="I389" s="30">
        <v>6335000</v>
      </c>
      <c r="K389" s="52" t="str">
        <f t="shared" ref="K389:K432" si="6">LEFT(F389,4)</f>
        <v>Бард</v>
      </c>
    </row>
    <row r="390" spans="1:11">
      <c r="A390">
        <v>6231127</v>
      </c>
      <c r="B390" t="s">
        <v>2525</v>
      </c>
      <c r="C390" t="s">
        <v>92</v>
      </c>
      <c r="D390" t="s">
        <v>93</v>
      </c>
      <c r="E390">
        <v>18521</v>
      </c>
      <c r="F390" t="s">
        <v>94</v>
      </c>
      <c r="G390" s="30">
        <v>300</v>
      </c>
      <c r="H390" s="30">
        <v>6325205</v>
      </c>
      <c r="I390" s="30">
        <v>18975615</v>
      </c>
      <c r="K390" s="52" t="str">
        <f t="shared" si="6"/>
        <v>Бард</v>
      </c>
    </row>
    <row r="391" spans="1:11">
      <c r="A391">
        <v>6231128</v>
      </c>
      <c r="B391" t="s">
        <v>2525</v>
      </c>
      <c r="C391" t="s">
        <v>95</v>
      </c>
      <c r="D391" t="s">
        <v>96</v>
      </c>
      <c r="E391">
        <v>18521</v>
      </c>
      <c r="F391" t="s">
        <v>94</v>
      </c>
      <c r="G391" s="30">
        <v>300</v>
      </c>
      <c r="H391" s="30">
        <v>6325000</v>
      </c>
      <c r="I391" s="30">
        <v>18975000</v>
      </c>
      <c r="K391" s="52" t="str">
        <f t="shared" si="6"/>
        <v>Бард</v>
      </c>
    </row>
    <row r="392" spans="1:11">
      <c r="A392">
        <v>6231502</v>
      </c>
      <c r="B392" t="s">
        <v>2525</v>
      </c>
      <c r="C392" t="s">
        <v>178</v>
      </c>
      <c r="D392" t="s">
        <v>179</v>
      </c>
      <c r="E392">
        <v>54511</v>
      </c>
      <c r="F392" t="s">
        <v>506</v>
      </c>
      <c r="G392" s="30">
        <v>10000</v>
      </c>
      <c r="H392" s="30">
        <v>282800000</v>
      </c>
      <c r="I392" s="30">
        <v>2828000000</v>
      </c>
      <c r="K392" s="52" t="str">
        <f t="shared" si="6"/>
        <v>Спир</v>
      </c>
    </row>
    <row r="393" spans="1:11">
      <c r="A393">
        <v>6231923</v>
      </c>
      <c r="B393" t="s">
        <v>2525</v>
      </c>
      <c r="C393" t="s">
        <v>171</v>
      </c>
      <c r="D393" t="s">
        <v>172</v>
      </c>
      <c r="E393">
        <v>45285</v>
      </c>
      <c r="F393" t="s">
        <v>152</v>
      </c>
      <c r="G393" s="30">
        <v>960</v>
      </c>
      <c r="H393" s="30">
        <v>2828000</v>
      </c>
      <c r="I393" s="30">
        <v>271488000</v>
      </c>
      <c r="K393" s="52" t="str">
        <f t="shared" si="6"/>
        <v>Спир</v>
      </c>
    </row>
    <row r="394" spans="1:11">
      <c r="A394">
        <v>6232993</v>
      </c>
      <c r="B394" t="s">
        <v>2375</v>
      </c>
      <c r="C394" t="s">
        <v>171</v>
      </c>
      <c r="D394" t="s">
        <v>172</v>
      </c>
      <c r="E394">
        <v>45285</v>
      </c>
      <c r="F394" t="s">
        <v>152</v>
      </c>
      <c r="G394" s="30">
        <v>960</v>
      </c>
      <c r="H394" s="30">
        <v>2828000</v>
      </c>
      <c r="I394" s="30">
        <v>271488000</v>
      </c>
      <c r="K394" s="52" t="str">
        <f t="shared" si="6"/>
        <v>Спир</v>
      </c>
    </row>
    <row r="395" spans="1:11">
      <c r="A395">
        <v>6232994</v>
      </c>
      <c r="B395" t="s">
        <v>2375</v>
      </c>
      <c r="C395" t="s">
        <v>171</v>
      </c>
      <c r="D395" t="s">
        <v>172</v>
      </c>
      <c r="E395">
        <v>45285</v>
      </c>
      <c r="F395" t="s">
        <v>152</v>
      </c>
      <c r="G395" s="30">
        <v>960</v>
      </c>
      <c r="H395" s="30">
        <v>2828000</v>
      </c>
      <c r="I395" s="30">
        <v>271488000</v>
      </c>
      <c r="K395" s="52" t="str">
        <f t="shared" si="6"/>
        <v>Спир</v>
      </c>
    </row>
    <row r="396" spans="1:11">
      <c r="A396">
        <v>6232995</v>
      </c>
      <c r="B396" t="s">
        <v>2375</v>
      </c>
      <c r="C396" t="s">
        <v>224</v>
      </c>
      <c r="D396" t="s">
        <v>225</v>
      </c>
      <c r="E396">
        <v>45284</v>
      </c>
      <c r="F396" t="s">
        <v>151</v>
      </c>
      <c r="G396" s="30">
        <v>3220</v>
      </c>
      <c r="H396" s="30">
        <v>2832488</v>
      </c>
      <c r="I396" s="30">
        <v>912061136</v>
      </c>
      <c r="K396" s="52" t="str">
        <f t="shared" si="6"/>
        <v>Спир</v>
      </c>
    </row>
    <row r="397" spans="1:11">
      <c r="A397">
        <v>6233094</v>
      </c>
      <c r="B397" t="s">
        <v>2375</v>
      </c>
      <c r="C397" t="s">
        <v>2526</v>
      </c>
      <c r="D397" t="s">
        <v>2527</v>
      </c>
      <c r="E397">
        <v>45433</v>
      </c>
      <c r="F397" t="s">
        <v>153</v>
      </c>
      <c r="G397" s="30">
        <v>20</v>
      </c>
      <c r="H397" s="30">
        <v>3345442</v>
      </c>
      <c r="I397" s="30">
        <v>6690884</v>
      </c>
      <c r="K397" s="52" t="str">
        <f t="shared" si="6"/>
        <v>Спир</v>
      </c>
    </row>
    <row r="398" spans="1:11">
      <c r="A398">
        <v>6233095</v>
      </c>
      <c r="B398" t="s">
        <v>2375</v>
      </c>
      <c r="C398" t="s">
        <v>763</v>
      </c>
      <c r="D398" t="s">
        <v>764</v>
      </c>
      <c r="E398">
        <v>45433</v>
      </c>
      <c r="F398" t="s">
        <v>153</v>
      </c>
      <c r="G398" s="30">
        <v>300</v>
      </c>
      <c r="H398" s="30">
        <v>3345441</v>
      </c>
      <c r="I398" s="30">
        <v>100363230</v>
      </c>
      <c r="K398" s="52" t="str">
        <f t="shared" si="6"/>
        <v>Спир</v>
      </c>
    </row>
    <row r="399" spans="1:11">
      <c r="A399">
        <v>6233096</v>
      </c>
      <c r="B399" t="s">
        <v>2375</v>
      </c>
      <c r="C399" t="s">
        <v>2523</v>
      </c>
      <c r="D399" t="s">
        <v>2524</v>
      </c>
      <c r="E399">
        <v>45433</v>
      </c>
      <c r="F399" t="s">
        <v>153</v>
      </c>
      <c r="G399" s="30">
        <v>10</v>
      </c>
      <c r="H399" s="30">
        <v>3345440</v>
      </c>
      <c r="I399" s="30">
        <v>3345440</v>
      </c>
      <c r="K399" s="52" t="str">
        <f t="shared" si="6"/>
        <v>Спир</v>
      </c>
    </row>
    <row r="400" spans="1:11">
      <c r="A400">
        <v>6233754</v>
      </c>
      <c r="B400" t="s">
        <v>2375</v>
      </c>
      <c r="C400" t="s">
        <v>95</v>
      </c>
      <c r="D400" t="s">
        <v>96</v>
      </c>
      <c r="E400">
        <v>18521</v>
      </c>
      <c r="F400" t="s">
        <v>94</v>
      </c>
      <c r="G400" s="30">
        <v>700</v>
      </c>
      <c r="H400" s="30">
        <v>6325000</v>
      </c>
      <c r="I400" s="30">
        <v>44275000</v>
      </c>
      <c r="K400" s="52" t="str">
        <f t="shared" si="6"/>
        <v>Бард</v>
      </c>
    </row>
    <row r="401" spans="1:11">
      <c r="A401">
        <v>6234708</v>
      </c>
      <c r="B401" t="s">
        <v>2375</v>
      </c>
      <c r="C401" t="s">
        <v>154</v>
      </c>
      <c r="D401" t="s">
        <v>155</v>
      </c>
      <c r="E401">
        <v>45285</v>
      </c>
      <c r="F401" t="s">
        <v>152</v>
      </c>
      <c r="G401" s="30">
        <v>1200</v>
      </c>
      <c r="H401" s="30">
        <v>2828001</v>
      </c>
      <c r="I401" s="30">
        <v>339360120</v>
      </c>
      <c r="K401" s="52" t="str">
        <f t="shared" si="6"/>
        <v>Спир</v>
      </c>
    </row>
    <row r="402" spans="1:11">
      <c r="A402">
        <v>6234709</v>
      </c>
      <c r="B402" t="s">
        <v>2375</v>
      </c>
      <c r="C402" t="s">
        <v>289</v>
      </c>
      <c r="D402" t="s">
        <v>290</v>
      </c>
      <c r="E402">
        <v>45284</v>
      </c>
      <c r="F402" t="s">
        <v>151</v>
      </c>
      <c r="G402" s="30">
        <v>200</v>
      </c>
      <c r="H402" s="30">
        <v>2832480</v>
      </c>
      <c r="I402" s="30">
        <v>56649600</v>
      </c>
      <c r="K402" s="52" t="str">
        <f t="shared" si="6"/>
        <v>Спир</v>
      </c>
    </row>
    <row r="403" spans="1:11">
      <c r="A403">
        <v>6235827</v>
      </c>
      <c r="B403" t="s">
        <v>2528</v>
      </c>
      <c r="C403" t="s">
        <v>2529</v>
      </c>
      <c r="D403" t="s">
        <v>2530</v>
      </c>
      <c r="E403">
        <v>45285</v>
      </c>
      <c r="F403" t="s">
        <v>152</v>
      </c>
      <c r="G403" s="30">
        <v>30</v>
      </c>
      <c r="H403" s="30">
        <v>2828002</v>
      </c>
      <c r="I403" s="30">
        <v>8484006</v>
      </c>
      <c r="K403" s="52" t="str">
        <f t="shared" si="6"/>
        <v>Спир</v>
      </c>
    </row>
    <row r="404" spans="1:11">
      <c r="A404">
        <v>6235828</v>
      </c>
      <c r="B404" t="s">
        <v>2528</v>
      </c>
      <c r="C404" t="s">
        <v>287</v>
      </c>
      <c r="D404" t="s">
        <v>288</v>
      </c>
      <c r="E404">
        <v>45285</v>
      </c>
      <c r="F404" t="s">
        <v>152</v>
      </c>
      <c r="G404" s="30">
        <v>100</v>
      </c>
      <c r="H404" s="30">
        <v>2828001</v>
      </c>
      <c r="I404" s="30">
        <v>28280010</v>
      </c>
      <c r="K404" s="52" t="str">
        <f t="shared" si="6"/>
        <v>Спир</v>
      </c>
    </row>
    <row r="405" spans="1:11">
      <c r="A405">
        <v>6235829</v>
      </c>
      <c r="B405" t="s">
        <v>2528</v>
      </c>
      <c r="C405" t="s">
        <v>722</v>
      </c>
      <c r="D405" t="s">
        <v>723</v>
      </c>
      <c r="E405">
        <v>45285</v>
      </c>
      <c r="F405" t="s">
        <v>152</v>
      </c>
      <c r="G405" s="30">
        <v>5900</v>
      </c>
      <c r="H405" s="30">
        <v>2828000</v>
      </c>
      <c r="I405" s="30">
        <v>1668520000</v>
      </c>
      <c r="K405" s="52" t="str">
        <f t="shared" si="6"/>
        <v>Спир</v>
      </c>
    </row>
    <row r="406" spans="1:11">
      <c r="A406">
        <v>6235830</v>
      </c>
      <c r="B406" t="s">
        <v>2528</v>
      </c>
      <c r="C406" t="s">
        <v>212</v>
      </c>
      <c r="D406" t="s">
        <v>213</v>
      </c>
      <c r="E406">
        <v>45284</v>
      </c>
      <c r="F406" t="s">
        <v>151</v>
      </c>
      <c r="G406" s="30">
        <v>100</v>
      </c>
      <c r="H406" s="30">
        <v>2832500</v>
      </c>
      <c r="I406" s="30">
        <v>28325000</v>
      </c>
      <c r="K406" s="52" t="str">
        <f t="shared" si="6"/>
        <v>Спир</v>
      </c>
    </row>
    <row r="407" spans="1:11">
      <c r="A407">
        <v>6235831</v>
      </c>
      <c r="B407" t="s">
        <v>2528</v>
      </c>
      <c r="C407" t="s">
        <v>736</v>
      </c>
      <c r="D407" t="s">
        <v>737</v>
      </c>
      <c r="E407">
        <v>45284</v>
      </c>
      <c r="F407" t="s">
        <v>151</v>
      </c>
      <c r="G407" s="30">
        <v>200</v>
      </c>
      <c r="H407" s="30">
        <v>2832480</v>
      </c>
      <c r="I407" s="30">
        <v>56649600</v>
      </c>
      <c r="K407" s="52" t="str">
        <f t="shared" si="6"/>
        <v>Спир</v>
      </c>
    </row>
    <row r="408" spans="1:11">
      <c r="A408">
        <v>6235832</v>
      </c>
      <c r="B408" t="s">
        <v>2528</v>
      </c>
      <c r="C408" t="s">
        <v>500</v>
      </c>
      <c r="D408" t="s">
        <v>501</v>
      </c>
      <c r="E408">
        <v>45284</v>
      </c>
      <c r="F408" t="s">
        <v>151</v>
      </c>
      <c r="G408" s="30">
        <v>200</v>
      </c>
      <c r="H408" s="30">
        <v>2832480</v>
      </c>
      <c r="I408" s="30">
        <v>56649600</v>
      </c>
      <c r="K408" s="52" t="str">
        <f t="shared" si="6"/>
        <v>Спир</v>
      </c>
    </row>
    <row r="409" spans="1:11">
      <c r="A409">
        <v>6235900</v>
      </c>
      <c r="B409" t="s">
        <v>2528</v>
      </c>
      <c r="C409" t="s">
        <v>184</v>
      </c>
      <c r="D409" t="s">
        <v>185</v>
      </c>
      <c r="E409">
        <v>45433</v>
      </c>
      <c r="F409" t="s">
        <v>153</v>
      </c>
      <c r="G409" s="30">
        <v>180</v>
      </c>
      <c r="H409" s="30">
        <v>3345444</v>
      </c>
      <c r="I409" s="30">
        <v>60217992</v>
      </c>
      <c r="K409" s="52" t="str">
        <f t="shared" si="6"/>
        <v>Спир</v>
      </c>
    </row>
    <row r="410" spans="1:11">
      <c r="A410">
        <v>6236393</v>
      </c>
      <c r="B410" t="s">
        <v>2528</v>
      </c>
      <c r="C410" t="s">
        <v>1249</v>
      </c>
      <c r="D410" t="s">
        <v>1250</v>
      </c>
      <c r="E410">
        <v>18521</v>
      </c>
      <c r="F410" t="s">
        <v>94</v>
      </c>
      <c r="G410" s="30">
        <v>100</v>
      </c>
      <c r="H410" s="30">
        <v>6350999</v>
      </c>
      <c r="I410" s="30">
        <v>6350999</v>
      </c>
      <c r="K410" s="52" t="str">
        <f t="shared" si="6"/>
        <v>Бард</v>
      </c>
    </row>
    <row r="411" spans="1:11">
      <c r="A411">
        <v>6236394</v>
      </c>
      <c r="B411" t="s">
        <v>2528</v>
      </c>
      <c r="C411" t="s">
        <v>732</v>
      </c>
      <c r="D411" t="s">
        <v>733</v>
      </c>
      <c r="E411">
        <v>18521</v>
      </c>
      <c r="F411" t="s">
        <v>94</v>
      </c>
      <c r="G411" s="30">
        <v>100</v>
      </c>
      <c r="H411" s="30">
        <v>6335000</v>
      </c>
      <c r="I411" s="30">
        <v>6335000</v>
      </c>
      <c r="K411" s="52" t="str">
        <f t="shared" si="6"/>
        <v>Бард</v>
      </c>
    </row>
    <row r="412" spans="1:11">
      <c r="A412">
        <v>6236395</v>
      </c>
      <c r="B412" t="s">
        <v>2528</v>
      </c>
      <c r="C412" t="s">
        <v>279</v>
      </c>
      <c r="D412" t="s">
        <v>122</v>
      </c>
      <c r="E412">
        <v>18521</v>
      </c>
      <c r="F412" t="s">
        <v>94</v>
      </c>
      <c r="G412" s="30">
        <v>100</v>
      </c>
      <c r="H412" s="30">
        <v>6326000</v>
      </c>
      <c r="I412" s="30">
        <v>6326000</v>
      </c>
      <c r="K412" s="52" t="str">
        <f t="shared" si="6"/>
        <v>Бард</v>
      </c>
    </row>
    <row r="413" spans="1:11">
      <c r="A413">
        <v>6236396</v>
      </c>
      <c r="B413" t="s">
        <v>2528</v>
      </c>
      <c r="C413" t="s">
        <v>95</v>
      </c>
      <c r="D413" t="s">
        <v>96</v>
      </c>
      <c r="E413">
        <v>18521</v>
      </c>
      <c r="F413" t="s">
        <v>94</v>
      </c>
      <c r="G413" s="30">
        <v>700</v>
      </c>
      <c r="H413" s="30">
        <v>6325000</v>
      </c>
      <c r="I413" s="30">
        <v>44275000</v>
      </c>
      <c r="K413" s="52" t="str">
        <f t="shared" si="6"/>
        <v>Бард</v>
      </c>
    </row>
    <row r="414" spans="1:11">
      <c r="A414">
        <v>6237263</v>
      </c>
      <c r="B414" t="s">
        <v>2528</v>
      </c>
      <c r="C414" t="s">
        <v>282</v>
      </c>
      <c r="D414" t="s">
        <v>283</v>
      </c>
      <c r="E414">
        <v>45433</v>
      </c>
      <c r="F414" t="s">
        <v>153</v>
      </c>
      <c r="G414" s="30">
        <v>100</v>
      </c>
      <c r="H414" s="30">
        <v>3345444</v>
      </c>
      <c r="I414" s="30">
        <v>33454440</v>
      </c>
      <c r="K414" s="52" t="str">
        <f t="shared" si="6"/>
        <v>Спир</v>
      </c>
    </row>
    <row r="415" spans="1:11">
      <c r="A415">
        <v>6238192</v>
      </c>
      <c r="B415" t="s">
        <v>2531</v>
      </c>
      <c r="C415" t="s">
        <v>2532</v>
      </c>
      <c r="D415" t="s">
        <v>2533</v>
      </c>
      <c r="E415">
        <v>45284</v>
      </c>
      <c r="F415" t="s">
        <v>151</v>
      </c>
      <c r="G415" s="30">
        <v>200</v>
      </c>
      <c r="H415" s="30">
        <v>2835000</v>
      </c>
      <c r="I415" s="30">
        <v>56700000</v>
      </c>
      <c r="K415" s="52" t="str">
        <f t="shared" si="6"/>
        <v>Спир</v>
      </c>
    </row>
    <row r="416" spans="1:11">
      <c r="A416">
        <v>6238193</v>
      </c>
      <c r="B416" t="s">
        <v>2531</v>
      </c>
      <c r="C416" t="s">
        <v>228</v>
      </c>
      <c r="D416" t="s">
        <v>229</v>
      </c>
      <c r="E416">
        <v>45284</v>
      </c>
      <c r="F416" t="s">
        <v>151</v>
      </c>
      <c r="G416" s="30">
        <v>150</v>
      </c>
      <c r="H416" s="30">
        <v>2833999</v>
      </c>
      <c r="I416" s="30">
        <v>42509985</v>
      </c>
      <c r="K416" s="52" t="str">
        <f t="shared" si="6"/>
        <v>Спир</v>
      </c>
    </row>
    <row r="417" spans="1:11">
      <c r="A417">
        <v>6238305</v>
      </c>
      <c r="B417" t="s">
        <v>2531</v>
      </c>
      <c r="C417" t="s">
        <v>730</v>
      </c>
      <c r="D417" t="s">
        <v>731</v>
      </c>
      <c r="E417">
        <v>45433</v>
      </c>
      <c r="F417" t="s">
        <v>153</v>
      </c>
      <c r="G417" s="30">
        <v>40</v>
      </c>
      <c r="H417" s="30">
        <v>3345444</v>
      </c>
      <c r="I417" s="30">
        <v>13381776</v>
      </c>
      <c r="K417" s="52" t="str">
        <f t="shared" si="6"/>
        <v>Спир</v>
      </c>
    </row>
    <row r="418" spans="1:11">
      <c r="A418">
        <v>6238306</v>
      </c>
      <c r="B418" t="s">
        <v>2531</v>
      </c>
      <c r="C418" t="s">
        <v>724</v>
      </c>
      <c r="D418" t="s">
        <v>725</v>
      </c>
      <c r="E418">
        <v>45433</v>
      </c>
      <c r="F418" t="s">
        <v>153</v>
      </c>
      <c r="G418" s="30">
        <v>1000</v>
      </c>
      <c r="H418" s="30">
        <v>3345440</v>
      </c>
      <c r="I418" s="30">
        <v>334544000</v>
      </c>
      <c r="K418" s="52" t="str">
        <f t="shared" si="6"/>
        <v>Спир</v>
      </c>
    </row>
    <row r="419" spans="1:11">
      <c r="A419">
        <v>6238673</v>
      </c>
      <c r="B419" t="s">
        <v>2531</v>
      </c>
      <c r="C419" t="s">
        <v>767</v>
      </c>
      <c r="D419" t="s">
        <v>768</v>
      </c>
      <c r="E419">
        <v>18521</v>
      </c>
      <c r="F419" t="s">
        <v>94</v>
      </c>
      <c r="G419" s="30">
        <v>100</v>
      </c>
      <c r="H419" s="30">
        <v>6329000</v>
      </c>
      <c r="I419" s="30">
        <v>6329000</v>
      </c>
      <c r="K419" s="52" t="str">
        <f t="shared" si="6"/>
        <v>Бард</v>
      </c>
    </row>
    <row r="420" spans="1:11">
      <c r="A420">
        <v>6238674</v>
      </c>
      <c r="B420" t="s">
        <v>2531</v>
      </c>
      <c r="C420" t="s">
        <v>767</v>
      </c>
      <c r="D420" t="s">
        <v>768</v>
      </c>
      <c r="E420">
        <v>18521</v>
      </c>
      <c r="F420" t="s">
        <v>94</v>
      </c>
      <c r="G420" s="30">
        <v>100</v>
      </c>
      <c r="H420" s="30">
        <v>6328000</v>
      </c>
      <c r="I420" s="30">
        <v>6328000</v>
      </c>
      <c r="K420" s="52" t="str">
        <f t="shared" si="6"/>
        <v>Бард</v>
      </c>
    </row>
    <row r="421" spans="1:11">
      <c r="A421">
        <v>6238675</v>
      </c>
      <c r="B421" t="s">
        <v>2531</v>
      </c>
      <c r="C421" t="s">
        <v>95</v>
      </c>
      <c r="D421" t="s">
        <v>96</v>
      </c>
      <c r="E421">
        <v>18521</v>
      </c>
      <c r="F421" t="s">
        <v>94</v>
      </c>
      <c r="G421" s="30">
        <v>500</v>
      </c>
      <c r="H421" s="30">
        <v>6325000</v>
      </c>
      <c r="I421" s="30">
        <v>31625000</v>
      </c>
      <c r="K421" s="52" t="str">
        <f t="shared" si="6"/>
        <v>Бард</v>
      </c>
    </row>
    <row r="422" spans="1:11">
      <c r="A422">
        <v>6240565</v>
      </c>
      <c r="B422" t="s">
        <v>2427</v>
      </c>
      <c r="C422" t="s">
        <v>182</v>
      </c>
      <c r="D422" t="s">
        <v>183</v>
      </c>
      <c r="E422">
        <v>45285</v>
      </c>
      <c r="F422" t="s">
        <v>152</v>
      </c>
      <c r="G422" s="30">
        <v>480</v>
      </c>
      <c r="H422" s="30">
        <v>2828001</v>
      </c>
      <c r="I422" s="30">
        <v>135744048</v>
      </c>
      <c r="K422" s="52" t="str">
        <f t="shared" si="6"/>
        <v>Спир</v>
      </c>
    </row>
    <row r="423" spans="1:11">
      <c r="A423">
        <v>6240566</v>
      </c>
      <c r="B423" t="s">
        <v>2427</v>
      </c>
      <c r="C423" t="s">
        <v>204</v>
      </c>
      <c r="D423" t="s">
        <v>205</v>
      </c>
      <c r="E423">
        <v>45284</v>
      </c>
      <c r="F423" t="s">
        <v>151</v>
      </c>
      <c r="G423" s="30">
        <v>200</v>
      </c>
      <c r="H423" s="30">
        <v>2832480</v>
      </c>
      <c r="I423" s="30">
        <v>56649600</v>
      </c>
      <c r="K423" s="52" t="str">
        <f t="shared" si="6"/>
        <v>Спир</v>
      </c>
    </row>
    <row r="424" spans="1:11">
      <c r="A424">
        <v>6240658</v>
      </c>
      <c r="B424" t="s">
        <v>2427</v>
      </c>
      <c r="C424" t="s">
        <v>2534</v>
      </c>
      <c r="D424" t="s">
        <v>2535</v>
      </c>
      <c r="E424">
        <v>45433</v>
      </c>
      <c r="F424" t="s">
        <v>153</v>
      </c>
      <c r="G424" s="30">
        <v>30</v>
      </c>
      <c r="H424" s="30">
        <v>3345444</v>
      </c>
      <c r="I424" s="30">
        <v>10036332</v>
      </c>
      <c r="K424" s="52" t="str">
        <f t="shared" si="6"/>
        <v>Спир</v>
      </c>
    </row>
    <row r="425" spans="1:11">
      <c r="A425">
        <v>6241043</v>
      </c>
      <c r="B425" t="s">
        <v>2427</v>
      </c>
      <c r="C425" t="s">
        <v>95</v>
      </c>
      <c r="D425" t="s">
        <v>96</v>
      </c>
      <c r="E425">
        <v>18521</v>
      </c>
      <c r="F425" t="s">
        <v>94</v>
      </c>
      <c r="G425" s="30">
        <v>700</v>
      </c>
      <c r="H425" s="30">
        <v>6325000</v>
      </c>
      <c r="I425" s="30">
        <v>44275000</v>
      </c>
      <c r="K425" s="52" t="str">
        <f t="shared" si="6"/>
        <v>Бард</v>
      </c>
    </row>
    <row r="426" spans="1:11">
      <c r="A426">
        <v>6241851</v>
      </c>
      <c r="B426" t="s">
        <v>2427</v>
      </c>
      <c r="C426" t="s">
        <v>2536</v>
      </c>
      <c r="D426" t="s">
        <v>2537</v>
      </c>
      <c r="E426">
        <v>45285</v>
      </c>
      <c r="F426" t="s">
        <v>152</v>
      </c>
      <c r="G426" s="30">
        <v>10</v>
      </c>
      <c r="H426" s="30">
        <v>2828000</v>
      </c>
      <c r="I426" s="30">
        <v>2828000</v>
      </c>
      <c r="K426" s="52" t="str">
        <f t="shared" si="6"/>
        <v>Спир</v>
      </c>
    </row>
    <row r="427" spans="1:11">
      <c r="A427">
        <v>6241852</v>
      </c>
      <c r="B427" t="s">
        <v>2427</v>
      </c>
      <c r="C427" t="s">
        <v>237</v>
      </c>
      <c r="D427" t="s">
        <v>238</v>
      </c>
      <c r="E427">
        <v>45284</v>
      </c>
      <c r="F427" t="s">
        <v>151</v>
      </c>
      <c r="G427" s="30">
        <v>150</v>
      </c>
      <c r="H427" s="30">
        <v>2832480</v>
      </c>
      <c r="I427" s="30">
        <v>42487200</v>
      </c>
      <c r="K427" s="52" t="str">
        <f t="shared" si="6"/>
        <v>Спир</v>
      </c>
    </row>
    <row r="428" spans="1:11">
      <c r="A428">
        <v>6241873</v>
      </c>
      <c r="B428" t="s">
        <v>2427</v>
      </c>
      <c r="C428" t="s">
        <v>245</v>
      </c>
      <c r="D428" t="s">
        <v>246</v>
      </c>
      <c r="E428">
        <v>45433</v>
      </c>
      <c r="F428" t="s">
        <v>153</v>
      </c>
      <c r="G428" s="30">
        <v>300</v>
      </c>
      <c r="H428" s="30">
        <v>3346555</v>
      </c>
      <c r="I428" s="30">
        <v>100396650</v>
      </c>
      <c r="K428" s="52" t="str">
        <f t="shared" si="6"/>
        <v>Спир</v>
      </c>
    </row>
    <row r="429" spans="1:11">
      <c r="A429">
        <v>6242939</v>
      </c>
      <c r="B429" t="s">
        <v>2538</v>
      </c>
      <c r="C429" t="s">
        <v>264</v>
      </c>
      <c r="D429" t="s">
        <v>265</v>
      </c>
      <c r="E429">
        <v>45433</v>
      </c>
      <c r="F429" t="s">
        <v>153</v>
      </c>
      <c r="G429" s="30">
        <v>40</v>
      </c>
      <c r="H429" s="30">
        <v>3345450</v>
      </c>
      <c r="I429" s="30">
        <v>13381800</v>
      </c>
      <c r="K429" s="52" t="str">
        <f t="shared" si="6"/>
        <v>Спир</v>
      </c>
    </row>
    <row r="430" spans="1:11">
      <c r="A430">
        <v>6242940</v>
      </c>
      <c r="B430" t="s">
        <v>2538</v>
      </c>
      <c r="C430" t="s">
        <v>264</v>
      </c>
      <c r="D430" t="s">
        <v>265</v>
      </c>
      <c r="E430">
        <v>45433</v>
      </c>
      <c r="F430" t="s">
        <v>153</v>
      </c>
      <c r="G430" s="30">
        <v>40</v>
      </c>
      <c r="H430" s="30">
        <v>3345450</v>
      </c>
      <c r="I430" s="30">
        <v>13381800</v>
      </c>
      <c r="K430" s="52" t="str">
        <f t="shared" si="6"/>
        <v>Спир</v>
      </c>
    </row>
    <row r="431" spans="1:11">
      <c r="A431">
        <v>6243302</v>
      </c>
      <c r="B431" t="s">
        <v>2538</v>
      </c>
      <c r="C431" t="s">
        <v>92</v>
      </c>
      <c r="D431" t="s">
        <v>93</v>
      </c>
      <c r="E431">
        <v>18521</v>
      </c>
      <c r="F431" t="s">
        <v>94</v>
      </c>
      <c r="G431" s="30">
        <v>300</v>
      </c>
      <c r="H431" s="30">
        <v>6325005</v>
      </c>
      <c r="I431" s="30">
        <v>18975015</v>
      </c>
      <c r="K431" s="52" t="str">
        <f t="shared" si="6"/>
        <v>Бард</v>
      </c>
    </row>
    <row r="432" spans="1:11">
      <c r="A432">
        <v>6244166</v>
      </c>
      <c r="B432" t="s">
        <v>2538</v>
      </c>
      <c r="C432" t="s">
        <v>253</v>
      </c>
      <c r="D432" t="s">
        <v>254</v>
      </c>
      <c r="E432">
        <v>45433</v>
      </c>
      <c r="F432" t="s">
        <v>153</v>
      </c>
      <c r="G432" s="30">
        <v>50</v>
      </c>
      <c r="H432" s="30">
        <v>3345441</v>
      </c>
      <c r="I432" s="30">
        <v>16727205</v>
      </c>
      <c r="K432" s="52" t="str">
        <f t="shared" si="6"/>
        <v>Спир</v>
      </c>
    </row>
    <row r="433" spans="1:17">
      <c r="A433"/>
      <c r="B433"/>
      <c r="C433"/>
      <c r="D433"/>
      <c r="E433"/>
      <c r="F433"/>
      <c r="G433" s="30"/>
      <c r="H433" s="30"/>
      <c r="I433" s="30"/>
      <c r="K433" s="52" t="str">
        <f t="shared" ref="K433" si="7">LEFT(F433,4)</f>
        <v/>
      </c>
    </row>
    <row r="434" spans="1:17">
      <c r="A434" s="44"/>
      <c r="B434" s="44"/>
      <c r="C434" s="44"/>
      <c r="D434" s="44"/>
      <c r="E434" s="44"/>
      <c r="F434" s="44"/>
      <c r="G434" s="34"/>
      <c r="H434" s="34"/>
      <c r="I434" s="34"/>
      <c r="K434" s="52" t="str">
        <f t="shared" ref="K434" si="8">LEFT(F434,4)</f>
        <v/>
      </c>
    </row>
    <row r="435" spans="1:17">
      <c r="A435" s="62"/>
      <c r="B435" s="60"/>
      <c r="C435" s="61"/>
      <c r="D435" s="60"/>
      <c r="E435" s="60"/>
      <c r="F435" s="61"/>
      <c r="G435" s="62"/>
      <c r="H435" s="62"/>
      <c r="I435" s="62">
        <f>SUM(I5:I434)</f>
        <v>100269233953</v>
      </c>
    </row>
    <row r="441" spans="1:17">
      <c r="Q441" s="52">
        <f>G129*H129</f>
        <v>633500000</v>
      </c>
    </row>
    <row r="442" spans="1:17">
      <c r="A442" s="53">
        <f>COUNT(A5:A434)</f>
        <v>428</v>
      </c>
      <c r="C442" s="80" t="s">
        <v>94</v>
      </c>
      <c r="F442" s="55" t="s">
        <v>188</v>
      </c>
      <c r="G442" s="53">
        <f>SUMIF($K$5:$K434,$F442,G$5:G434)</f>
        <v>41400</v>
      </c>
      <c r="H442" s="53">
        <f>I442/G442</f>
        <v>63260.157608695656</v>
      </c>
      <c r="I442" s="53">
        <f>SUMIF($K$5:$K434,$F442,I$5:I434)</f>
        <v>2618970525</v>
      </c>
      <c r="K442" s="53">
        <f>COUNTIF(K$5:K$432,F442)</f>
        <v>125</v>
      </c>
    </row>
    <row r="443" spans="1:17">
      <c r="C443" s="80" t="s">
        <v>152</v>
      </c>
      <c r="F443" s="55" t="s">
        <v>189</v>
      </c>
      <c r="G443" s="53">
        <f>SUMIF($K$5:$K435,$F443,G$5:G435)</f>
        <v>339460</v>
      </c>
      <c r="H443" s="53">
        <f t="shared" ref="H443" si="9">I443/G443</f>
        <v>287663.53451953101</v>
      </c>
      <c r="I443" s="53">
        <f>SUMIF($K$5:$K435,$F443,I$5:I435)</f>
        <v>97650263428</v>
      </c>
      <c r="K443" s="53">
        <f>COUNTIF(K$5:K$432,F443)</f>
        <v>303</v>
      </c>
    </row>
    <row r="444" spans="1:17">
      <c r="C444" s="34"/>
      <c r="F444" s="55"/>
      <c r="I444" s="53">
        <f>SUM(I442:I443)</f>
        <v>100269233953</v>
      </c>
    </row>
    <row r="445" spans="1:17">
      <c r="C445" s="63"/>
      <c r="F445" s="55"/>
    </row>
  </sheetData>
  <autoFilter ref="A4:K435"/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5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4"/>
  <sheetViews>
    <sheetView view="pageBreakPreview" zoomScale="60" zoomScaleNormal="100" workbookViewId="0">
      <selection activeCell="H22" sqref="H22:H37"/>
    </sheetView>
  </sheetViews>
  <sheetFormatPr defaultRowHeight="12.75"/>
  <cols>
    <col min="1" max="1" width="9.140625" style="144"/>
    <col min="2" max="2" width="47.5703125" style="144" customWidth="1"/>
    <col min="3" max="3" width="14.7109375" style="144" bestFit="1" customWidth="1"/>
    <col min="4" max="4" width="12.5703125" style="144" customWidth="1"/>
    <col min="5" max="5" width="29.5703125" style="144" customWidth="1"/>
    <col min="6" max="6" width="10.140625" style="144" customWidth="1"/>
    <col min="7" max="7" width="12.140625" style="144" customWidth="1"/>
    <col min="8" max="8" width="13.42578125" style="144" bestFit="1" customWidth="1"/>
    <col min="9" max="9" width="16.85546875" style="144" customWidth="1"/>
    <col min="10" max="10" width="13.140625" style="144" customWidth="1"/>
    <col min="11" max="16384" width="9.140625" style="144"/>
  </cols>
  <sheetData>
    <row r="1" spans="1:10" ht="26.25">
      <c r="A1" s="314" t="s">
        <v>1709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30" customHeight="1">
      <c r="A2" s="182" t="s">
        <v>314</v>
      </c>
      <c r="B2" s="182" t="s">
        <v>109</v>
      </c>
      <c r="C2" s="182" t="s">
        <v>315</v>
      </c>
      <c r="D2" s="182" t="s">
        <v>316</v>
      </c>
      <c r="E2" s="182" t="s">
        <v>125</v>
      </c>
      <c r="F2" s="182" t="s">
        <v>317</v>
      </c>
      <c r="G2" s="182" t="s">
        <v>318</v>
      </c>
      <c r="H2" s="182" t="s">
        <v>55</v>
      </c>
      <c r="I2" s="182" t="s">
        <v>126</v>
      </c>
      <c r="J2" s="182" t="s">
        <v>277</v>
      </c>
    </row>
    <row r="3" spans="1:10">
      <c r="A3" s="171"/>
      <c r="B3" s="171"/>
      <c r="C3" s="171"/>
      <c r="D3" s="171"/>
      <c r="E3" s="171"/>
      <c r="F3" s="171"/>
      <c r="G3" s="171"/>
      <c r="H3" s="171"/>
      <c r="I3" s="171"/>
      <c r="J3" s="171"/>
    </row>
    <row r="4" spans="1:10" ht="15" hidden="1">
      <c r="A4" s="88">
        <v>16272</v>
      </c>
      <c r="B4" s="88" t="s">
        <v>740</v>
      </c>
      <c r="C4" s="88">
        <v>301299995</v>
      </c>
      <c r="D4" s="88">
        <v>8482109008</v>
      </c>
      <c r="E4" s="88" t="s">
        <v>1631</v>
      </c>
      <c r="F4" s="88">
        <v>4</v>
      </c>
      <c r="G4" s="88" t="s">
        <v>1632</v>
      </c>
      <c r="H4" s="88">
        <v>844000</v>
      </c>
      <c r="I4" s="249">
        <v>43896.20140046296</v>
      </c>
      <c r="J4" s="88" t="s">
        <v>1633</v>
      </c>
    </row>
    <row r="5" spans="1:10" ht="15" hidden="1">
      <c r="A5" s="88">
        <v>20250</v>
      </c>
      <c r="B5" s="88" t="s">
        <v>1634</v>
      </c>
      <c r="C5" s="88">
        <v>205128867</v>
      </c>
      <c r="D5" s="88">
        <v>8482109008</v>
      </c>
      <c r="E5" s="88" t="s">
        <v>1635</v>
      </c>
      <c r="F5" s="88">
        <v>2</v>
      </c>
      <c r="G5" s="88" t="s">
        <v>1636</v>
      </c>
      <c r="H5" s="88">
        <v>380000</v>
      </c>
      <c r="I5" s="249">
        <v>43925.173622685186</v>
      </c>
      <c r="J5" s="88" t="s">
        <v>1637</v>
      </c>
    </row>
    <row r="6" spans="1:10" ht="15" hidden="1">
      <c r="A6" s="88">
        <v>20666</v>
      </c>
      <c r="B6" s="88" t="s">
        <v>1634</v>
      </c>
      <c r="C6" s="88">
        <v>205128867</v>
      </c>
      <c r="D6" s="88">
        <v>8482109008</v>
      </c>
      <c r="E6" s="88" t="s">
        <v>1635</v>
      </c>
      <c r="F6" s="88">
        <v>2</v>
      </c>
      <c r="G6" s="88" t="s">
        <v>1638</v>
      </c>
      <c r="H6" s="88">
        <v>370000</v>
      </c>
      <c r="I6" s="249">
        <v>43930.413206018522</v>
      </c>
      <c r="J6" s="88" t="s">
        <v>1637</v>
      </c>
    </row>
    <row r="7" spans="1:10" ht="15" hidden="1">
      <c r="A7" s="88">
        <v>21030</v>
      </c>
      <c r="B7" s="88" t="s">
        <v>1634</v>
      </c>
      <c r="C7" s="88">
        <v>205128867</v>
      </c>
      <c r="D7" s="88">
        <v>8482109008</v>
      </c>
      <c r="E7" s="88" t="s">
        <v>1635</v>
      </c>
      <c r="F7" s="88">
        <v>2</v>
      </c>
      <c r="G7" s="88" t="s">
        <v>1639</v>
      </c>
      <c r="H7" s="88">
        <v>368000</v>
      </c>
      <c r="I7" s="249">
        <v>43932.479178240741</v>
      </c>
      <c r="J7" s="88" t="s">
        <v>1637</v>
      </c>
    </row>
    <row r="8" spans="1:10" ht="15" hidden="1">
      <c r="A8" s="88">
        <v>31102</v>
      </c>
      <c r="B8" s="88" t="s">
        <v>1640</v>
      </c>
      <c r="C8" s="88">
        <v>306688950</v>
      </c>
      <c r="D8" s="88">
        <v>3208909109</v>
      </c>
      <c r="E8" s="88" t="s">
        <v>1641</v>
      </c>
      <c r="F8" s="88">
        <v>45</v>
      </c>
      <c r="G8" s="88" t="s">
        <v>1642</v>
      </c>
      <c r="H8" s="88">
        <v>414000</v>
      </c>
      <c r="I8" s="249">
        <v>44021.402812499997</v>
      </c>
      <c r="J8" s="88" t="s">
        <v>1633</v>
      </c>
    </row>
    <row r="9" spans="1:10" ht="15" hidden="1">
      <c r="A9" s="88">
        <v>40469</v>
      </c>
      <c r="B9" s="88" t="s">
        <v>1643</v>
      </c>
      <c r="C9" s="88">
        <v>204551533</v>
      </c>
      <c r="D9" s="88">
        <v>3208909109</v>
      </c>
      <c r="E9" s="88" t="s">
        <v>1644</v>
      </c>
      <c r="F9" s="88">
        <v>1000</v>
      </c>
      <c r="G9" s="88" t="s">
        <v>1645</v>
      </c>
      <c r="H9" s="88">
        <v>10000000</v>
      </c>
      <c r="I9" s="249">
        <v>44118.395844907405</v>
      </c>
      <c r="J9" s="88" t="s">
        <v>1633</v>
      </c>
    </row>
    <row r="10" spans="1:10" ht="15" hidden="1">
      <c r="A10" s="88">
        <v>40473</v>
      </c>
      <c r="B10" s="88" t="s">
        <v>1643</v>
      </c>
      <c r="C10" s="88">
        <v>204551533</v>
      </c>
      <c r="D10" s="88">
        <v>3208909109</v>
      </c>
      <c r="E10" s="88" t="s">
        <v>1644</v>
      </c>
      <c r="F10" s="88">
        <v>600</v>
      </c>
      <c r="G10" s="88" t="s">
        <v>1645</v>
      </c>
      <c r="H10" s="88">
        <v>6000000</v>
      </c>
      <c r="I10" s="249">
        <v>44118.402789351851</v>
      </c>
      <c r="J10" s="88" t="s">
        <v>1633</v>
      </c>
    </row>
    <row r="11" spans="1:10" ht="15" hidden="1">
      <c r="A11" s="88">
        <v>45934</v>
      </c>
      <c r="B11" s="88" t="s">
        <v>1634</v>
      </c>
      <c r="C11" s="88">
        <v>205128867</v>
      </c>
      <c r="D11" s="88">
        <v>8482109008</v>
      </c>
      <c r="E11" s="88" t="s">
        <v>741</v>
      </c>
      <c r="F11" s="88">
        <v>1</v>
      </c>
      <c r="G11" s="88" t="s">
        <v>1646</v>
      </c>
      <c r="H11" s="88">
        <v>5600000</v>
      </c>
      <c r="I11" s="249">
        <v>44164.375011574077</v>
      </c>
      <c r="J11" s="88" t="s">
        <v>1633</v>
      </c>
    </row>
    <row r="12" spans="1:10" ht="15" hidden="1">
      <c r="A12" s="88">
        <v>45951</v>
      </c>
      <c r="B12" s="88" t="s">
        <v>1634</v>
      </c>
      <c r="C12" s="88">
        <v>205128867</v>
      </c>
      <c r="D12" s="88">
        <v>8482109008</v>
      </c>
      <c r="E12" s="88" t="s">
        <v>1635</v>
      </c>
      <c r="F12" s="88">
        <v>5</v>
      </c>
      <c r="G12" s="88" t="s">
        <v>1647</v>
      </c>
      <c r="H12" s="88">
        <v>1120000</v>
      </c>
      <c r="I12" s="249">
        <v>44164.444490740738</v>
      </c>
      <c r="J12" s="88" t="s">
        <v>1633</v>
      </c>
    </row>
    <row r="13" spans="1:10" ht="15" hidden="1">
      <c r="A13" s="88">
        <v>55099</v>
      </c>
      <c r="B13" s="88" t="s">
        <v>323</v>
      </c>
      <c r="C13" s="88">
        <v>200811551</v>
      </c>
      <c r="D13" s="88">
        <v>2909110000</v>
      </c>
      <c r="E13" s="88" t="s">
        <v>1648</v>
      </c>
      <c r="F13" s="88">
        <v>100</v>
      </c>
      <c r="G13" s="88" t="s">
        <v>1649</v>
      </c>
      <c r="H13" s="88">
        <v>32200</v>
      </c>
      <c r="I13" s="249">
        <v>44241.166689814818</v>
      </c>
      <c r="J13" s="88" t="s">
        <v>1633</v>
      </c>
    </row>
    <row r="14" spans="1:10" ht="15" hidden="1">
      <c r="A14" s="88">
        <v>55100</v>
      </c>
      <c r="B14" s="88" t="s">
        <v>323</v>
      </c>
      <c r="C14" s="88">
        <v>200811551</v>
      </c>
      <c r="D14" s="88">
        <v>2807000001</v>
      </c>
      <c r="E14" s="88" t="s">
        <v>1650</v>
      </c>
      <c r="F14" s="88">
        <v>52</v>
      </c>
      <c r="G14" s="88" t="s">
        <v>1651</v>
      </c>
      <c r="H14" s="88">
        <v>1674400</v>
      </c>
      <c r="I14" s="249">
        <v>44241.166689814818</v>
      </c>
      <c r="J14" s="88" t="s">
        <v>1633</v>
      </c>
    </row>
    <row r="15" spans="1:10" ht="15" hidden="1">
      <c r="A15" s="88">
        <v>84182</v>
      </c>
      <c r="B15" s="88" t="s">
        <v>136</v>
      </c>
      <c r="C15" s="88">
        <v>305769233</v>
      </c>
      <c r="D15" s="88">
        <v>6307909100</v>
      </c>
      <c r="E15" s="88" t="s">
        <v>320</v>
      </c>
      <c r="F15" s="88">
        <v>30000</v>
      </c>
      <c r="G15" s="88" t="s">
        <v>1652</v>
      </c>
      <c r="H15" s="88">
        <v>39000000</v>
      </c>
      <c r="I15" s="249">
        <v>44476.562523148146</v>
      </c>
      <c r="J15" s="88" t="s">
        <v>1633</v>
      </c>
    </row>
    <row r="16" spans="1:10" ht="15" hidden="1">
      <c r="A16" s="88">
        <v>94049</v>
      </c>
      <c r="B16" s="88" t="s">
        <v>136</v>
      </c>
      <c r="C16" s="88">
        <v>305769233</v>
      </c>
      <c r="D16" s="88">
        <v>6307909100</v>
      </c>
      <c r="E16" s="88" t="s">
        <v>320</v>
      </c>
      <c r="F16" s="88">
        <v>20000</v>
      </c>
      <c r="G16" s="88" t="s">
        <v>1653</v>
      </c>
      <c r="H16" s="88">
        <v>18000000</v>
      </c>
      <c r="I16" s="249">
        <v>44547.715289351851</v>
      </c>
      <c r="J16" s="88" t="s">
        <v>1633</v>
      </c>
    </row>
    <row r="17" spans="1:10" ht="15" hidden="1">
      <c r="A17" s="88">
        <v>97113</v>
      </c>
      <c r="B17" s="88" t="s">
        <v>136</v>
      </c>
      <c r="C17" s="88">
        <v>305769233</v>
      </c>
      <c r="D17" s="88">
        <v>6307909100</v>
      </c>
      <c r="E17" s="88" t="s">
        <v>320</v>
      </c>
      <c r="F17" s="88">
        <v>11000</v>
      </c>
      <c r="G17" s="88" t="s">
        <v>1653</v>
      </c>
      <c r="H17" s="88">
        <v>9900000</v>
      </c>
      <c r="I17" s="249">
        <v>44574.444456018522</v>
      </c>
      <c r="J17" s="88" t="s">
        <v>1633</v>
      </c>
    </row>
    <row r="18" spans="1:10" ht="15" hidden="1">
      <c r="A18" s="88">
        <v>120282</v>
      </c>
      <c r="B18" s="88" t="s">
        <v>740</v>
      </c>
      <c r="C18" s="88">
        <v>301299995</v>
      </c>
      <c r="D18" s="88">
        <v>8482109008</v>
      </c>
      <c r="E18" s="88" t="s">
        <v>1654</v>
      </c>
      <c r="F18" s="88">
        <v>8</v>
      </c>
      <c r="G18" s="88" t="s">
        <v>1655</v>
      </c>
      <c r="H18" s="88">
        <v>368000</v>
      </c>
      <c r="I18" s="249">
        <v>44723.534780092596</v>
      </c>
      <c r="J18" s="88" t="s">
        <v>1633</v>
      </c>
    </row>
    <row r="19" spans="1:10" ht="15" hidden="1">
      <c r="A19" s="88">
        <v>121703</v>
      </c>
      <c r="B19" s="88" t="s">
        <v>740</v>
      </c>
      <c r="C19" s="88">
        <v>301299995</v>
      </c>
      <c r="D19" s="88">
        <v>8482109008</v>
      </c>
      <c r="E19" s="88" t="s">
        <v>1656</v>
      </c>
      <c r="F19" s="88">
        <v>4</v>
      </c>
      <c r="G19" s="88" t="s">
        <v>1657</v>
      </c>
      <c r="H19" s="88">
        <v>860000</v>
      </c>
      <c r="I19" s="249">
        <v>44730.63894675926</v>
      </c>
      <c r="J19" s="88" t="s">
        <v>1633</v>
      </c>
    </row>
    <row r="20" spans="1:10" ht="15" hidden="1">
      <c r="A20" s="88">
        <v>122046</v>
      </c>
      <c r="B20" s="88" t="s">
        <v>740</v>
      </c>
      <c r="C20" s="88">
        <v>301299995</v>
      </c>
      <c r="D20" s="88">
        <v>8482109008</v>
      </c>
      <c r="E20" s="88" t="s">
        <v>1658</v>
      </c>
      <c r="F20" s="88">
        <v>1</v>
      </c>
      <c r="G20" s="88" t="s">
        <v>1659</v>
      </c>
      <c r="H20" s="88">
        <v>517500</v>
      </c>
      <c r="I20" s="249">
        <v>44734.465289351851</v>
      </c>
      <c r="J20" s="88" t="s">
        <v>1633</v>
      </c>
    </row>
    <row r="21" spans="1:10" ht="15" hidden="1">
      <c r="A21" s="88">
        <v>132893</v>
      </c>
      <c r="B21" s="88" t="s">
        <v>135</v>
      </c>
      <c r="C21" s="88">
        <v>206156999</v>
      </c>
      <c r="D21" s="88">
        <v>2201101100</v>
      </c>
      <c r="E21" s="88" t="s">
        <v>270</v>
      </c>
      <c r="F21" s="88">
        <v>400</v>
      </c>
      <c r="G21" s="88" t="s">
        <v>1660</v>
      </c>
      <c r="H21" s="88">
        <v>6800000</v>
      </c>
      <c r="I21" s="249">
        <v>44801.687638888892</v>
      </c>
      <c r="J21" s="88" t="s">
        <v>1633</v>
      </c>
    </row>
    <row r="22" spans="1:10" ht="15">
      <c r="A22" s="245">
        <v>154914</v>
      </c>
      <c r="B22" s="245" t="s">
        <v>135</v>
      </c>
      <c r="C22" s="245">
        <v>206156999</v>
      </c>
      <c r="D22" s="88">
        <v>2201101100</v>
      </c>
      <c r="E22" s="245" t="s">
        <v>270</v>
      </c>
      <c r="F22" s="245">
        <v>300</v>
      </c>
      <c r="G22" s="246">
        <v>13000</v>
      </c>
      <c r="H22" s="246">
        <v>3900000</v>
      </c>
      <c r="I22" s="247">
        <v>44932.458356481482</v>
      </c>
      <c r="J22" s="88" t="s">
        <v>319</v>
      </c>
    </row>
    <row r="23" spans="1:10" ht="15" hidden="1">
      <c r="A23" s="88">
        <v>97113</v>
      </c>
      <c r="B23" s="88" t="s">
        <v>136</v>
      </c>
      <c r="C23" s="88">
        <v>305769233</v>
      </c>
      <c r="D23" s="88">
        <v>6307909100</v>
      </c>
      <c r="E23" s="88" t="s">
        <v>320</v>
      </c>
      <c r="F23" s="88">
        <v>11000</v>
      </c>
      <c r="G23" s="88" t="s">
        <v>1653</v>
      </c>
      <c r="H23" s="88">
        <v>9900000</v>
      </c>
      <c r="I23" s="249">
        <v>44574.444456018522</v>
      </c>
      <c r="J23" s="88" t="s">
        <v>1633</v>
      </c>
    </row>
    <row r="24" spans="1:10" ht="15">
      <c r="A24" s="245">
        <v>156508</v>
      </c>
      <c r="B24" s="245" t="s">
        <v>1710</v>
      </c>
      <c r="C24" s="245">
        <v>202671623</v>
      </c>
      <c r="D24" s="245">
        <v>2804400000</v>
      </c>
      <c r="E24" s="245" t="s">
        <v>1711</v>
      </c>
      <c r="F24" s="245">
        <v>300</v>
      </c>
      <c r="G24" s="246">
        <v>4500</v>
      </c>
      <c r="H24" s="246">
        <v>1350000</v>
      </c>
      <c r="I24" s="247">
        <v>44948.611122685186</v>
      </c>
      <c r="J24" s="88" t="s">
        <v>319</v>
      </c>
    </row>
    <row r="25" spans="1:10" ht="15">
      <c r="A25" s="88">
        <v>156541</v>
      </c>
      <c r="B25" s="88" t="s">
        <v>1661</v>
      </c>
      <c r="C25" s="88">
        <v>305034981</v>
      </c>
      <c r="D25" s="88">
        <v>7019390009</v>
      </c>
      <c r="E25" s="88" t="s">
        <v>1712</v>
      </c>
      <c r="F25" s="88">
        <v>32</v>
      </c>
      <c r="G25" s="248">
        <v>154000</v>
      </c>
      <c r="H25" s="248">
        <v>4928000</v>
      </c>
      <c r="I25" s="249">
        <v>44948.736122685186</v>
      </c>
      <c r="J25" s="88" t="s">
        <v>319</v>
      </c>
    </row>
    <row r="26" spans="1:10" ht="15" hidden="1">
      <c r="A26" s="88">
        <v>120282</v>
      </c>
      <c r="B26" s="88" t="s">
        <v>740</v>
      </c>
      <c r="C26" s="88">
        <v>301299995</v>
      </c>
      <c r="D26" s="88">
        <v>8482109008</v>
      </c>
      <c r="E26" s="88" t="s">
        <v>1654</v>
      </c>
      <c r="F26" s="88">
        <v>8</v>
      </c>
      <c r="G26" s="88" t="s">
        <v>1655</v>
      </c>
      <c r="H26" s="88">
        <v>368000</v>
      </c>
      <c r="I26" s="249">
        <v>44723.534780092596</v>
      </c>
      <c r="J26" s="88" t="s">
        <v>1633</v>
      </c>
    </row>
    <row r="27" spans="1:10" ht="15" hidden="1">
      <c r="A27" s="88">
        <v>121703</v>
      </c>
      <c r="B27" s="88" t="s">
        <v>740</v>
      </c>
      <c r="C27" s="88">
        <v>301299995</v>
      </c>
      <c r="D27" s="88">
        <v>8482109008</v>
      </c>
      <c r="E27" s="88" t="s">
        <v>1656</v>
      </c>
      <c r="F27" s="88">
        <v>4</v>
      </c>
      <c r="G27" s="88" t="s">
        <v>1657</v>
      </c>
      <c r="H27" s="88">
        <v>860000</v>
      </c>
      <c r="I27" s="249">
        <v>44730.63894675926</v>
      </c>
      <c r="J27" s="88" t="s">
        <v>1633</v>
      </c>
    </row>
    <row r="28" spans="1:10" ht="15" hidden="1">
      <c r="A28" s="88">
        <v>122046</v>
      </c>
      <c r="B28" s="88" t="s">
        <v>740</v>
      </c>
      <c r="C28" s="88">
        <v>301299995</v>
      </c>
      <c r="D28" s="88">
        <v>8482109008</v>
      </c>
      <c r="E28" s="88" t="s">
        <v>1658</v>
      </c>
      <c r="F28" s="88">
        <v>1</v>
      </c>
      <c r="G28" s="88" t="s">
        <v>1659</v>
      </c>
      <c r="H28" s="88">
        <v>517500</v>
      </c>
      <c r="I28" s="249">
        <v>44734.465289351851</v>
      </c>
      <c r="J28" s="88" t="s">
        <v>1633</v>
      </c>
    </row>
    <row r="29" spans="1:10" ht="15" hidden="1">
      <c r="A29" s="88">
        <v>132893</v>
      </c>
      <c r="B29" s="88" t="s">
        <v>135</v>
      </c>
      <c r="C29" s="88">
        <v>206156999</v>
      </c>
      <c r="D29" s="88">
        <v>2201101100</v>
      </c>
      <c r="E29" s="88" t="s">
        <v>270</v>
      </c>
      <c r="F29" s="88">
        <v>400</v>
      </c>
      <c r="G29" s="88" t="s">
        <v>1660</v>
      </c>
      <c r="H29" s="88">
        <v>6800000</v>
      </c>
      <c r="I29" s="249">
        <v>44801.687638888892</v>
      </c>
      <c r="J29" s="88" t="s">
        <v>1633</v>
      </c>
    </row>
    <row r="30" spans="1:10" ht="15">
      <c r="A30" s="88">
        <v>158617</v>
      </c>
      <c r="B30" s="88" t="s">
        <v>135</v>
      </c>
      <c r="C30" s="88">
        <v>206156999</v>
      </c>
      <c r="D30" s="88">
        <v>2201101100</v>
      </c>
      <c r="E30" s="88" t="s">
        <v>270</v>
      </c>
      <c r="F30" s="88">
        <v>300</v>
      </c>
      <c r="G30" s="248">
        <v>13000</v>
      </c>
      <c r="H30" s="248">
        <v>3900000</v>
      </c>
      <c r="I30" s="249">
        <v>44965.763912037037</v>
      </c>
      <c r="J30" s="88" t="s">
        <v>319</v>
      </c>
    </row>
    <row r="31" spans="1:10" ht="15">
      <c r="A31" s="88">
        <v>159803</v>
      </c>
      <c r="B31" s="88" t="s">
        <v>1710</v>
      </c>
      <c r="C31" s="88">
        <v>202671623</v>
      </c>
      <c r="D31" s="88">
        <v>2804400000</v>
      </c>
      <c r="E31" s="88" t="s">
        <v>1711</v>
      </c>
      <c r="F31" s="88">
        <v>450</v>
      </c>
      <c r="G31" s="248">
        <v>4500</v>
      </c>
      <c r="H31" s="248">
        <v>2025000</v>
      </c>
      <c r="I31" s="249">
        <v>44973.618067129632</v>
      </c>
      <c r="J31" s="88" t="s">
        <v>319</v>
      </c>
    </row>
    <row r="32" spans="1:10" ht="15">
      <c r="A32" s="88">
        <v>161767</v>
      </c>
      <c r="B32" s="88" t="s">
        <v>1713</v>
      </c>
      <c r="C32" s="88">
        <v>301305274</v>
      </c>
      <c r="D32" s="88">
        <v>9920000001</v>
      </c>
      <c r="E32" s="88" t="s">
        <v>1714</v>
      </c>
      <c r="F32" s="88">
        <v>1</v>
      </c>
      <c r="G32" s="248">
        <v>5200000</v>
      </c>
      <c r="H32" s="248">
        <v>5200000</v>
      </c>
      <c r="I32" s="249">
        <v>44983.618067129632</v>
      </c>
      <c r="J32" s="88" t="s">
        <v>319</v>
      </c>
    </row>
    <row r="33" spans="1:10" ht="15">
      <c r="A33" s="88">
        <v>162063</v>
      </c>
      <c r="B33" s="88" t="s">
        <v>1715</v>
      </c>
      <c r="C33" s="88">
        <v>203463294</v>
      </c>
      <c r="D33" s="88">
        <v>403905102</v>
      </c>
      <c r="E33" s="88" t="s">
        <v>273</v>
      </c>
      <c r="F33" s="88">
        <v>418</v>
      </c>
      <c r="G33" s="248">
        <v>9464</v>
      </c>
      <c r="H33" s="248">
        <v>3955952</v>
      </c>
      <c r="I33" s="249">
        <v>44986.673634259256</v>
      </c>
      <c r="J33" s="88" t="s">
        <v>319</v>
      </c>
    </row>
    <row r="34" spans="1:10" ht="15">
      <c r="A34" s="88">
        <v>162984</v>
      </c>
      <c r="B34" s="88" t="s">
        <v>1710</v>
      </c>
      <c r="C34" s="88">
        <v>202671623</v>
      </c>
      <c r="D34" s="88">
        <v>2804400000</v>
      </c>
      <c r="E34" s="88" t="s">
        <v>1711</v>
      </c>
      <c r="F34" s="88">
        <v>300</v>
      </c>
      <c r="G34" s="248">
        <v>4500</v>
      </c>
      <c r="H34" s="248">
        <v>1350000</v>
      </c>
      <c r="I34" s="249">
        <v>44993.659918981481</v>
      </c>
      <c r="J34" s="88" t="s">
        <v>319</v>
      </c>
    </row>
    <row r="35" spans="1:10" ht="15">
      <c r="A35" s="88">
        <v>163550</v>
      </c>
      <c r="B35" s="88" t="s">
        <v>321</v>
      </c>
      <c r="C35" s="88">
        <v>304526797</v>
      </c>
      <c r="D35" s="88">
        <v>4816900000</v>
      </c>
      <c r="E35" s="88" t="s">
        <v>322</v>
      </c>
      <c r="F35" s="88">
        <v>5000</v>
      </c>
      <c r="G35" s="88" t="s">
        <v>1716</v>
      </c>
      <c r="H35" s="88">
        <v>6720000</v>
      </c>
      <c r="I35" s="249">
        <v>44997.604224537034</v>
      </c>
      <c r="J35" s="88" t="s">
        <v>319</v>
      </c>
    </row>
    <row r="36" spans="1:10" ht="15">
      <c r="A36" s="88">
        <v>163550</v>
      </c>
      <c r="B36" s="88" t="s">
        <v>321</v>
      </c>
      <c r="C36" s="88">
        <v>304526797</v>
      </c>
      <c r="D36" s="88">
        <v>4816900000</v>
      </c>
      <c r="E36" s="88" t="s">
        <v>322</v>
      </c>
      <c r="F36" s="88">
        <v>5000</v>
      </c>
      <c r="G36" s="248">
        <v>1344</v>
      </c>
      <c r="H36" s="248">
        <v>6720000</v>
      </c>
      <c r="I36" s="249">
        <v>44997.604224537034</v>
      </c>
      <c r="J36" s="88" t="s">
        <v>319</v>
      </c>
    </row>
    <row r="37" spans="1:10" ht="15">
      <c r="A37" s="88">
        <v>165927</v>
      </c>
      <c r="B37" s="88" t="s">
        <v>1717</v>
      </c>
      <c r="C37" s="88">
        <v>303457758</v>
      </c>
      <c r="D37" s="88">
        <v>3824991500</v>
      </c>
      <c r="E37" s="88" t="s">
        <v>1718</v>
      </c>
      <c r="F37" s="88">
        <v>1500</v>
      </c>
      <c r="G37" s="248">
        <v>23072</v>
      </c>
      <c r="H37" s="248">
        <v>34608000</v>
      </c>
      <c r="I37" s="249">
        <v>45014.506956018522</v>
      </c>
      <c r="J37" s="88" t="s">
        <v>319</v>
      </c>
    </row>
    <row r="38" spans="1:10" hidden="1">
      <c r="A38" s="171"/>
      <c r="B38" s="171"/>
      <c r="C38" s="171"/>
      <c r="D38" s="171"/>
      <c r="E38" s="171"/>
      <c r="F38" s="171"/>
      <c r="G38" s="183"/>
      <c r="H38" s="183"/>
      <c r="I38" s="184"/>
      <c r="J38" s="171"/>
    </row>
    <row r="39" spans="1:10" hidden="1">
      <c r="A39" s="171"/>
      <c r="B39" s="171"/>
      <c r="C39" s="171"/>
      <c r="D39" s="171"/>
      <c r="E39" s="171"/>
      <c r="F39" s="171"/>
      <c r="G39" s="183"/>
      <c r="H39" s="183"/>
      <c r="I39" s="184"/>
      <c r="J39" s="171"/>
    </row>
    <row r="40" spans="1:10" hidden="1">
      <c r="A40" s="171"/>
      <c r="B40" s="171"/>
      <c r="C40" s="171"/>
      <c r="D40" s="171"/>
      <c r="E40" s="171"/>
      <c r="F40" s="171"/>
      <c r="G40" s="183"/>
      <c r="H40" s="183"/>
      <c r="I40" s="184"/>
      <c r="J40" s="171"/>
    </row>
    <row r="41" spans="1:10" hidden="1">
      <c r="A41" s="171"/>
      <c r="B41" s="171"/>
      <c r="C41" s="171"/>
      <c r="D41" s="171"/>
      <c r="E41" s="171"/>
      <c r="F41" s="171"/>
      <c r="G41" s="183"/>
      <c r="H41" s="183"/>
      <c r="I41" s="184"/>
      <c r="J41" s="171"/>
    </row>
    <row r="42" spans="1:10" hidden="1">
      <c r="A42" s="171"/>
      <c r="B42" s="171"/>
      <c r="C42" s="171"/>
      <c r="D42" s="171"/>
      <c r="E42" s="171"/>
      <c r="F42" s="171"/>
      <c r="G42" s="183"/>
      <c r="H42" s="183"/>
      <c r="I42" s="184"/>
      <c r="J42" s="171"/>
    </row>
    <row r="43" spans="1:10" hidden="1">
      <c r="A43" s="171"/>
      <c r="B43" s="171"/>
      <c r="C43" s="171"/>
      <c r="D43" s="171"/>
      <c r="E43" s="171"/>
      <c r="F43" s="171"/>
      <c r="G43" s="183"/>
      <c r="H43" s="183"/>
      <c r="I43" s="184"/>
      <c r="J43" s="171"/>
    </row>
    <row r="44" spans="1:10">
      <c r="A44" s="171"/>
      <c r="B44" s="171"/>
      <c r="C44" s="171"/>
      <c r="D44" s="171"/>
      <c r="E44" s="171"/>
      <c r="F44" s="171"/>
      <c r="G44" s="171"/>
      <c r="H44" s="185">
        <f>SUBTOTAL(9,H4:H43)</f>
        <v>74656952</v>
      </c>
      <c r="I44" s="171"/>
      <c r="J44" s="171"/>
    </row>
  </sheetData>
  <autoFilter ref="A3:J43">
    <filterColumn colId="9">
      <filters>
        <filter val="Выполнен"/>
      </filters>
    </filterColumn>
  </autoFilter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zoomScaleNormal="100" workbookViewId="0">
      <selection activeCell="J16" sqref="J16"/>
    </sheetView>
  </sheetViews>
  <sheetFormatPr defaultRowHeight="12.75"/>
  <cols>
    <col min="1" max="1" width="12.28515625" style="144" bestFit="1" customWidth="1"/>
    <col min="2" max="2" width="9.28515625" style="144" bestFit="1" customWidth="1"/>
    <col min="3" max="3" width="14.42578125" style="144" customWidth="1"/>
    <col min="4" max="4" width="33.42578125" style="144" customWidth="1"/>
    <col min="5" max="5" width="37.5703125" style="144" customWidth="1"/>
    <col min="6" max="6" width="18" style="144" customWidth="1"/>
    <col min="7" max="7" width="16" style="144" customWidth="1"/>
    <col min="8" max="8" width="21.85546875" style="144" customWidth="1"/>
    <col min="9" max="9" width="10" style="144" bestFit="1" customWidth="1"/>
    <col min="10" max="16384" width="9.140625" style="144"/>
  </cols>
  <sheetData>
    <row r="1" spans="1:9" ht="39" customHeight="1">
      <c r="A1" s="315" t="s">
        <v>2662</v>
      </c>
      <c r="B1" s="315"/>
      <c r="C1" s="315"/>
      <c r="D1" s="315"/>
      <c r="E1" s="315"/>
      <c r="F1" s="315"/>
      <c r="G1" s="315"/>
      <c r="H1" s="315"/>
      <c r="I1" s="315"/>
    </row>
    <row r="3" spans="1:9" ht="30">
      <c r="A3" s="145" t="s">
        <v>1628</v>
      </c>
      <c r="B3" s="145" t="s">
        <v>56</v>
      </c>
      <c r="C3" s="145" t="s">
        <v>80</v>
      </c>
      <c r="D3" s="145" t="s">
        <v>308</v>
      </c>
      <c r="E3" s="145" t="s">
        <v>309</v>
      </c>
      <c r="F3" s="145" t="s">
        <v>310</v>
      </c>
      <c r="G3" s="145" t="s">
        <v>311</v>
      </c>
      <c r="H3" s="145" t="s">
        <v>87</v>
      </c>
    </row>
    <row r="4" spans="1:9" ht="28.5">
      <c r="A4" s="206">
        <v>1</v>
      </c>
      <c r="B4" s="212">
        <v>991028</v>
      </c>
      <c r="C4" s="213">
        <v>44935</v>
      </c>
      <c r="D4" s="207" t="s">
        <v>1678</v>
      </c>
      <c r="E4" s="210" t="s">
        <v>1629</v>
      </c>
      <c r="F4" s="210">
        <v>307048170</v>
      </c>
      <c r="G4" s="212">
        <v>35</v>
      </c>
      <c r="H4" s="238">
        <v>262500</v>
      </c>
      <c r="I4" s="284"/>
    </row>
    <row r="5" spans="1:9" ht="14.25">
      <c r="A5" s="206">
        <f>A4+1</f>
        <v>2</v>
      </c>
      <c r="B5" s="212">
        <v>991072</v>
      </c>
      <c r="C5" s="213">
        <v>44935</v>
      </c>
      <c r="D5" s="206" t="s">
        <v>1679</v>
      </c>
      <c r="E5" s="210" t="s">
        <v>1629</v>
      </c>
      <c r="F5" s="210">
        <v>307048171</v>
      </c>
      <c r="G5" s="206">
        <v>310</v>
      </c>
      <c r="H5" s="277">
        <v>2325000</v>
      </c>
      <c r="I5" s="285"/>
    </row>
    <row r="6" spans="1:9" ht="14.25">
      <c r="A6" s="206">
        <f>A5+1</f>
        <v>3</v>
      </c>
      <c r="B6" s="210">
        <v>1131679</v>
      </c>
      <c r="C6" s="214">
        <v>45000</v>
      </c>
      <c r="D6" s="278" t="s">
        <v>1680</v>
      </c>
      <c r="E6" s="210" t="s">
        <v>745</v>
      </c>
      <c r="F6" s="210">
        <v>305784896</v>
      </c>
      <c r="G6" s="206">
        <v>21</v>
      </c>
      <c r="H6" s="277">
        <v>1575000</v>
      </c>
      <c r="I6" s="285"/>
    </row>
    <row r="7" spans="1:9" ht="15">
      <c r="A7" s="206">
        <f>A6+1</f>
        <v>4</v>
      </c>
      <c r="B7" s="210">
        <v>1100495</v>
      </c>
      <c r="C7" s="214">
        <v>44988</v>
      </c>
      <c r="D7" s="279" t="s">
        <v>1681</v>
      </c>
      <c r="E7" s="210" t="s">
        <v>1682</v>
      </c>
      <c r="F7" s="210">
        <v>306380964</v>
      </c>
      <c r="G7" s="211">
        <v>4020</v>
      </c>
      <c r="H7" s="277">
        <v>558780</v>
      </c>
      <c r="I7" s="285"/>
    </row>
    <row r="8" spans="1:9" ht="14.25">
      <c r="A8" s="179"/>
      <c r="B8" s="179"/>
      <c r="C8" s="179"/>
      <c r="D8" s="179"/>
      <c r="E8" s="179"/>
      <c r="F8" s="179"/>
      <c r="G8" s="179"/>
      <c r="H8" s="180"/>
      <c r="I8" s="286"/>
    </row>
    <row r="9" spans="1:9" ht="15.75">
      <c r="A9" s="171"/>
      <c r="B9" s="171"/>
      <c r="C9" s="171"/>
      <c r="D9" s="171"/>
      <c r="E9" s="171"/>
      <c r="F9" s="171"/>
      <c r="G9" s="171"/>
      <c r="H9" s="181">
        <f>SUM(H4:H8)</f>
        <v>4721280</v>
      </c>
      <c r="I9" s="286"/>
    </row>
  </sheetData>
  <autoFilter ref="B3:H3"/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view="pageBreakPreview" zoomScaleNormal="100" zoomScaleSheetLayoutView="100" workbookViewId="0">
      <selection activeCell="G26" sqref="G26"/>
    </sheetView>
  </sheetViews>
  <sheetFormatPr defaultRowHeight="12"/>
  <cols>
    <col min="1" max="1" width="63.5703125" style="18" customWidth="1"/>
    <col min="2" max="2" width="18.85546875" style="17" customWidth="1"/>
    <col min="3" max="5" width="9.140625" style="17"/>
    <col min="6" max="6" width="13.28515625" style="17" customWidth="1"/>
    <col min="7" max="16384" width="9.140625" style="17"/>
  </cols>
  <sheetData>
    <row r="1" spans="1:2">
      <c r="B1" s="21" t="s">
        <v>38</v>
      </c>
    </row>
    <row r="3" spans="1:2" s="16" customFormat="1">
      <c r="A3" s="13" t="s">
        <v>0</v>
      </c>
      <c r="B3" s="15"/>
    </row>
    <row r="4" spans="1:2" s="16" customFormat="1">
      <c r="A4" s="14" t="s">
        <v>1726</v>
      </c>
      <c r="B4" s="15"/>
    </row>
    <row r="5" spans="1:2" s="16" customFormat="1">
      <c r="A5" s="14"/>
      <c r="B5" s="15" t="s">
        <v>2292</v>
      </c>
    </row>
    <row r="6" spans="1:2" s="16" customFormat="1">
      <c r="A6" s="22" t="s">
        <v>1</v>
      </c>
      <c r="B6" s="23" t="s">
        <v>2</v>
      </c>
    </row>
    <row r="7" spans="1:2" s="26" customFormat="1">
      <c r="A7" s="36" t="s">
        <v>2293</v>
      </c>
      <c r="B7" s="38">
        <v>13350183482.49</v>
      </c>
    </row>
    <row r="8" spans="1:2" s="26" customFormat="1">
      <c r="A8" s="36" t="s">
        <v>35</v>
      </c>
      <c r="B8" s="38">
        <v>13350183482.49</v>
      </c>
    </row>
    <row r="9" spans="1:2" s="26" customFormat="1">
      <c r="A9" s="36" t="s">
        <v>190</v>
      </c>
      <c r="B9" s="38">
        <v>1176415.5</v>
      </c>
    </row>
    <row r="10" spans="1:2" s="26" customFormat="1">
      <c r="A10" s="36" t="s">
        <v>191</v>
      </c>
      <c r="B10" s="38">
        <v>11348.1873</v>
      </c>
    </row>
    <row r="11" spans="1:2" s="26" customFormat="1">
      <c r="A11" s="37" t="s">
        <v>2294</v>
      </c>
      <c r="B11" s="39">
        <v>3106083016.4699998</v>
      </c>
    </row>
    <row r="12" spans="1:2" s="26" customFormat="1">
      <c r="A12" s="37" t="s">
        <v>35</v>
      </c>
      <c r="B12" s="39">
        <v>3106083016.4699998</v>
      </c>
    </row>
    <row r="13" spans="1:2" s="26" customFormat="1">
      <c r="A13" s="37" t="s">
        <v>190</v>
      </c>
      <c r="B13" s="39">
        <v>274825.5</v>
      </c>
    </row>
    <row r="14" spans="1:2" s="26" customFormat="1">
      <c r="A14" s="37" t="s">
        <v>191</v>
      </c>
      <c r="B14" s="39">
        <v>11302.019</v>
      </c>
    </row>
    <row r="15" spans="1:2" s="26" customFormat="1">
      <c r="A15" s="37" t="s">
        <v>2295</v>
      </c>
      <c r="B15" s="39">
        <v>3320630463.5999999</v>
      </c>
    </row>
    <row r="16" spans="1:2" s="26" customFormat="1">
      <c r="A16" s="37" t="s">
        <v>35</v>
      </c>
      <c r="B16" s="39">
        <v>3320630463.5999999</v>
      </c>
    </row>
    <row r="17" spans="1:2" s="26" customFormat="1">
      <c r="A17" s="37" t="s">
        <v>190</v>
      </c>
      <c r="B17" s="39">
        <v>292695</v>
      </c>
    </row>
    <row r="18" spans="1:2" s="26" customFormat="1">
      <c r="A18" s="37" t="s">
        <v>191</v>
      </c>
      <c r="B18" s="39">
        <v>11345.019399999999</v>
      </c>
    </row>
    <row r="19" spans="1:2" s="26" customFormat="1">
      <c r="A19" s="37" t="s">
        <v>2296</v>
      </c>
      <c r="B19" s="39">
        <v>2011257540</v>
      </c>
    </row>
    <row r="20" spans="1:2" s="26" customFormat="1">
      <c r="A20" s="37" t="s">
        <v>35</v>
      </c>
      <c r="B20" s="39">
        <v>2011257540</v>
      </c>
    </row>
    <row r="21" spans="1:2" s="26" customFormat="1">
      <c r="A21" s="37" t="s">
        <v>190</v>
      </c>
      <c r="B21" s="39">
        <v>176985</v>
      </c>
    </row>
    <row r="22" spans="1:2" s="26" customFormat="1">
      <c r="A22" s="37" t="s">
        <v>191</v>
      </c>
      <c r="B22" s="39">
        <v>11364</v>
      </c>
    </row>
    <row r="23" spans="1:2" s="26" customFormat="1">
      <c r="A23" s="37" t="s">
        <v>2297</v>
      </c>
      <c r="B23" s="39">
        <v>1521838911.1800001</v>
      </c>
    </row>
    <row r="24" spans="1:2" s="26" customFormat="1">
      <c r="A24" s="37" t="s">
        <v>35</v>
      </c>
      <c r="B24" s="39">
        <v>1521838911.1800001</v>
      </c>
    </row>
    <row r="25" spans="1:2" s="26" customFormat="1">
      <c r="A25" s="37" t="s">
        <v>190</v>
      </c>
      <c r="B25" s="39">
        <v>134106</v>
      </c>
    </row>
    <row r="26" spans="1:2" s="26" customFormat="1">
      <c r="A26" s="37" t="s">
        <v>191</v>
      </c>
      <c r="B26" s="39">
        <v>11348.03</v>
      </c>
    </row>
    <row r="27" spans="1:2" s="26" customFormat="1">
      <c r="A27" s="37" t="s">
        <v>2298</v>
      </c>
      <c r="B27" s="39">
        <v>2197904309.6399999</v>
      </c>
    </row>
    <row r="28" spans="1:2" s="26" customFormat="1">
      <c r="A28" s="37" t="s">
        <v>35</v>
      </c>
      <c r="B28" s="39">
        <v>2197904309.6399999</v>
      </c>
    </row>
    <row r="29" spans="1:2" s="26" customFormat="1">
      <c r="A29" s="37" t="s">
        <v>190</v>
      </c>
      <c r="B29" s="39">
        <v>192972</v>
      </c>
    </row>
    <row r="30" spans="1:2" s="26" customFormat="1">
      <c r="A30" s="37" t="s">
        <v>191</v>
      </c>
      <c r="B30" s="39">
        <v>11389.757600000001</v>
      </c>
    </row>
    <row r="31" spans="1:2" s="26" customFormat="1">
      <c r="A31" s="37" t="s">
        <v>1725</v>
      </c>
      <c r="B31" s="39">
        <v>1192469241.5999999</v>
      </c>
    </row>
    <row r="32" spans="1:2" s="26" customFormat="1">
      <c r="A32" s="37" t="s">
        <v>35</v>
      </c>
      <c r="B32" s="39">
        <v>1192469241.5999999</v>
      </c>
    </row>
    <row r="33" spans="1:2" s="26" customFormat="1">
      <c r="A33" s="37" t="s">
        <v>190</v>
      </c>
      <c r="B33" s="39">
        <v>104832</v>
      </c>
    </row>
    <row r="34" spans="1:2" s="26" customFormat="1">
      <c r="A34" s="37" t="s">
        <v>191</v>
      </c>
      <c r="B34" s="39">
        <v>11375.05</v>
      </c>
    </row>
    <row r="35" spans="1:2">
      <c r="A35" s="192" t="s">
        <v>45</v>
      </c>
      <c r="B35" s="138">
        <f>+B7</f>
        <v>13350183482.49</v>
      </c>
    </row>
    <row r="36" spans="1:2">
      <c r="A36" s="193"/>
      <c r="B36" s="138"/>
    </row>
    <row r="37" spans="1:2">
      <c r="A37" s="193" t="s">
        <v>1670</v>
      </c>
      <c r="B37" s="138">
        <f>B9</f>
        <v>1176415.5</v>
      </c>
    </row>
  </sheetData>
  <autoFilter ref="A6:B34"/>
  <pageMargins left="0.7" right="0.7" top="0.75" bottom="0.75" header="0.3" footer="0.3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4"/>
  <sheetViews>
    <sheetView view="pageBreakPreview" zoomScale="115" zoomScaleNormal="100" zoomScaleSheetLayoutView="115" workbookViewId="0">
      <selection activeCell="B574" sqref="B574"/>
    </sheetView>
  </sheetViews>
  <sheetFormatPr defaultColWidth="63.140625" defaultRowHeight="12"/>
  <cols>
    <col min="1" max="1" width="63.140625" style="93"/>
    <col min="2" max="2" width="25.28515625" style="19" customWidth="1"/>
    <col min="3" max="3" width="15.5703125" style="17" customWidth="1"/>
    <col min="4" max="16384" width="63.140625" style="17"/>
  </cols>
  <sheetData>
    <row r="1" spans="1:3">
      <c r="B1" s="47" t="s">
        <v>37</v>
      </c>
    </row>
    <row r="3" spans="1:3" s="85" customFormat="1" ht="15.75">
      <c r="A3" s="1" t="s">
        <v>31</v>
      </c>
      <c r="B3" s="84"/>
    </row>
    <row r="4" spans="1:3" s="85" customFormat="1" ht="15.75">
      <c r="A4" s="14" t="s">
        <v>1775</v>
      </c>
      <c r="B4" s="84"/>
    </row>
    <row r="5" spans="1:3">
      <c r="A5" s="94"/>
      <c r="B5" s="48"/>
    </row>
    <row r="6" spans="1:3">
      <c r="A6" s="135" t="s">
        <v>1</v>
      </c>
      <c r="B6" s="136" t="s">
        <v>2</v>
      </c>
    </row>
    <row r="7" spans="1:3">
      <c r="A7" s="187" t="s">
        <v>1792</v>
      </c>
      <c r="B7" s="189">
        <v>169750250</v>
      </c>
      <c r="C7" s="17" t="s">
        <v>110</v>
      </c>
    </row>
    <row r="8" spans="1:3">
      <c r="A8" s="188" t="s">
        <v>2250</v>
      </c>
      <c r="B8" s="190">
        <v>169750250</v>
      </c>
      <c r="C8" s="17" t="s">
        <v>110</v>
      </c>
    </row>
    <row r="9" spans="1:3" s="8" customFormat="1">
      <c r="A9" s="187" t="s">
        <v>2251</v>
      </c>
      <c r="B9" s="189">
        <v>576700000</v>
      </c>
      <c r="C9" s="8" t="s">
        <v>110</v>
      </c>
    </row>
    <row r="10" spans="1:3">
      <c r="A10" s="188" t="s">
        <v>2252</v>
      </c>
      <c r="B10" s="190">
        <v>288350000</v>
      </c>
      <c r="C10" s="17" t="s">
        <v>110</v>
      </c>
    </row>
    <row r="11" spans="1:3" s="8" customFormat="1">
      <c r="A11" s="188" t="s">
        <v>2253</v>
      </c>
      <c r="B11" s="190">
        <v>288350000</v>
      </c>
      <c r="C11" s="8" t="s">
        <v>110</v>
      </c>
    </row>
    <row r="12" spans="1:3">
      <c r="A12" s="187" t="s">
        <v>2254</v>
      </c>
      <c r="B12" s="189">
        <v>6800800</v>
      </c>
      <c r="C12" s="17" t="s">
        <v>110</v>
      </c>
    </row>
    <row r="13" spans="1:3">
      <c r="A13" s="188" t="s">
        <v>2255</v>
      </c>
      <c r="B13" s="190">
        <v>6800800</v>
      </c>
      <c r="C13" s="17" t="s">
        <v>110</v>
      </c>
    </row>
    <row r="14" spans="1:3">
      <c r="A14" s="187" t="s">
        <v>2256</v>
      </c>
      <c r="B14" s="189">
        <v>28835000</v>
      </c>
      <c r="C14" s="17" t="s">
        <v>110</v>
      </c>
    </row>
    <row r="15" spans="1:3" s="8" customFormat="1">
      <c r="A15" s="188" t="s">
        <v>2257</v>
      </c>
      <c r="B15" s="190">
        <v>28835000</v>
      </c>
      <c r="C15" s="8" t="s">
        <v>110</v>
      </c>
    </row>
    <row r="16" spans="1:3">
      <c r="A16" s="187" t="s">
        <v>2258</v>
      </c>
      <c r="B16" s="189">
        <v>67880000</v>
      </c>
      <c r="C16" s="17" t="s">
        <v>110</v>
      </c>
    </row>
    <row r="17" spans="1:3">
      <c r="A17" s="188" t="s">
        <v>2259</v>
      </c>
      <c r="B17" s="190">
        <v>67880000</v>
      </c>
      <c r="C17" s="17" t="s">
        <v>110</v>
      </c>
    </row>
    <row r="18" spans="1:3" s="8" customFormat="1">
      <c r="A18" s="187" t="s">
        <v>2260</v>
      </c>
      <c r="B18" s="189">
        <v>33937010</v>
      </c>
      <c r="C18" s="8" t="s">
        <v>110</v>
      </c>
    </row>
    <row r="19" spans="1:3">
      <c r="A19" s="188" t="s">
        <v>2261</v>
      </c>
      <c r="B19" s="190">
        <v>33937010</v>
      </c>
      <c r="C19" s="17" t="s">
        <v>110</v>
      </c>
    </row>
    <row r="20" spans="1:3" s="8" customFormat="1">
      <c r="A20" s="187" t="s">
        <v>1778</v>
      </c>
      <c r="B20" s="189">
        <v>189785000</v>
      </c>
      <c r="C20" s="8" t="s">
        <v>110</v>
      </c>
    </row>
    <row r="21" spans="1:3">
      <c r="A21" s="188" t="s">
        <v>2262</v>
      </c>
      <c r="B21" s="190">
        <v>31635000</v>
      </c>
      <c r="C21" s="17" t="s">
        <v>110</v>
      </c>
    </row>
    <row r="22" spans="1:3" s="8" customFormat="1">
      <c r="A22" s="188" t="s">
        <v>2263</v>
      </c>
      <c r="B22" s="190">
        <v>31630000</v>
      </c>
      <c r="C22" s="8" t="s">
        <v>110</v>
      </c>
    </row>
    <row r="23" spans="1:3">
      <c r="A23" s="188" t="s">
        <v>2264</v>
      </c>
      <c r="B23" s="190">
        <v>31630000</v>
      </c>
      <c r="C23" s="17" t="s">
        <v>110</v>
      </c>
    </row>
    <row r="24" spans="1:3">
      <c r="A24" s="188" t="s">
        <v>2265</v>
      </c>
      <c r="B24" s="190">
        <v>31630000</v>
      </c>
      <c r="C24" s="17" t="s">
        <v>110</v>
      </c>
    </row>
    <row r="25" spans="1:3" s="8" customFormat="1">
      <c r="A25" s="188" t="s">
        <v>2266</v>
      </c>
      <c r="B25" s="190">
        <v>31630000</v>
      </c>
      <c r="C25" s="8" t="s">
        <v>110</v>
      </c>
    </row>
    <row r="26" spans="1:3">
      <c r="A26" s="188" t="s">
        <v>2267</v>
      </c>
      <c r="B26" s="190">
        <v>31630000</v>
      </c>
      <c r="C26" s="17" t="s">
        <v>110</v>
      </c>
    </row>
    <row r="27" spans="1:3">
      <c r="A27" s="187" t="s">
        <v>2268</v>
      </c>
      <c r="B27" s="189">
        <v>18990000</v>
      </c>
      <c r="C27" s="17" t="s">
        <v>110</v>
      </c>
    </row>
    <row r="28" spans="1:3" s="8" customFormat="1">
      <c r="A28" s="188" t="s">
        <v>2269</v>
      </c>
      <c r="B28" s="190">
        <v>6327000</v>
      </c>
      <c r="C28" s="8" t="s">
        <v>110</v>
      </c>
    </row>
    <row r="29" spans="1:3">
      <c r="A29" s="188" t="s">
        <v>2270</v>
      </c>
      <c r="B29" s="190">
        <v>6328000</v>
      </c>
      <c r="C29" s="17" t="s">
        <v>110</v>
      </c>
    </row>
    <row r="30" spans="1:3" s="8" customFormat="1">
      <c r="A30" s="188" t="s">
        <v>2271</v>
      </c>
      <c r="B30" s="190">
        <v>6335000</v>
      </c>
      <c r="C30" s="8" t="s">
        <v>110</v>
      </c>
    </row>
    <row r="31" spans="1:3">
      <c r="A31" s="187" t="s">
        <v>1790</v>
      </c>
      <c r="B31" s="189">
        <v>82353000</v>
      </c>
      <c r="C31" s="17" t="s">
        <v>110</v>
      </c>
    </row>
    <row r="32" spans="1:3">
      <c r="A32" s="188" t="s">
        <v>2272</v>
      </c>
      <c r="B32" s="190">
        <v>6330000</v>
      </c>
      <c r="C32" s="17" t="s">
        <v>110</v>
      </c>
    </row>
    <row r="33" spans="1:3" s="8" customFormat="1">
      <c r="A33" s="188" t="s">
        <v>2273</v>
      </c>
      <c r="B33" s="190">
        <v>6338000</v>
      </c>
      <c r="C33" s="8" t="s">
        <v>110</v>
      </c>
    </row>
    <row r="34" spans="1:3">
      <c r="A34" s="188" t="s">
        <v>2274</v>
      </c>
      <c r="B34" s="190">
        <v>6338000</v>
      </c>
      <c r="C34" s="17" t="s">
        <v>110</v>
      </c>
    </row>
    <row r="35" spans="1:3">
      <c r="A35" s="188" t="s">
        <v>2275</v>
      </c>
      <c r="B35" s="190">
        <v>6335000</v>
      </c>
      <c r="C35" s="17" t="s">
        <v>110</v>
      </c>
    </row>
    <row r="36" spans="1:3" s="8" customFormat="1">
      <c r="A36" s="188" t="s">
        <v>2276</v>
      </c>
      <c r="B36" s="190">
        <v>6327000</v>
      </c>
      <c r="C36" s="8" t="s">
        <v>110</v>
      </c>
    </row>
    <row r="37" spans="1:3" s="8" customFormat="1">
      <c r="A37" s="188" t="s">
        <v>2277</v>
      </c>
      <c r="B37" s="190">
        <v>6340000</v>
      </c>
      <c r="C37" s="8" t="s">
        <v>110</v>
      </c>
    </row>
    <row r="38" spans="1:3">
      <c r="A38" s="188" t="s">
        <v>2278</v>
      </c>
      <c r="B38" s="190">
        <v>6335000</v>
      </c>
      <c r="C38" s="17" t="s">
        <v>110</v>
      </c>
    </row>
    <row r="39" spans="1:3" s="8" customFormat="1">
      <c r="A39" s="188" t="s">
        <v>2279</v>
      </c>
      <c r="B39" s="190">
        <v>6335000</v>
      </c>
      <c r="C39" s="8" t="s">
        <v>110</v>
      </c>
    </row>
    <row r="40" spans="1:3">
      <c r="A40" s="188" t="s">
        <v>2280</v>
      </c>
      <c r="B40" s="190">
        <v>6335000</v>
      </c>
      <c r="C40" s="17" t="s">
        <v>110</v>
      </c>
    </row>
    <row r="41" spans="1:3">
      <c r="A41" s="188" t="s">
        <v>2281</v>
      </c>
      <c r="B41" s="190">
        <v>6335000</v>
      </c>
      <c r="C41" s="17" t="s">
        <v>110</v>
      </c>
    </row>
    <row r="42" spans="1:3">
      <c r="A42" s="188" t="s">
        <v>2282</v>
      </c>
      <c r="B42" s="190">
        <v>6340000</v>
      </c>
      <c r="C42" s="17" t="s">
        <v>110</v>
      </c>
    </row>
    <row r="43" spans="1:3">
      <c r="A43" s="188" t="s">
        <v>2283</v>
      </c>
      <c r="B43" s="190">
        <v>6335000</v>
      </c>
      <c r="C43" s="17" t="s">
        <v>110</v>
      </c>
    </row>
    <row r="44" spans="1:3">
      <c r="A44" s="188" t="s">
        <v>2284</v>
      </c>
      <c r="B44" s="190">
        <v>6330000</v>
      </c>
      <c r="C44" s="17" t="s">
        <v>110</v>
      </c>
    </row>
    <row r="45" spans="1:3">
      <c r="A45" s="187" t="s">
        <v>2285</v>
      </c>
      <c r="B45" s="189">
        <v>567100157</v>
      </c>
      <c r="C45" s="17" t="s">
        <v>110</v>
      </c>
    </row>
    <row r="46" spans="1:3">
      <c r="A46" s="188" t="s">
        <v>2286</v>
      </c>
      <c r="B46" s="190">
        <v>567100157</v>
      </c>
      <c r="C46" s="17" t="s">
        <v>110</v>
      </c>
    </row>
    <row r="47" spans="1:3" s="8" customFormat="1">
      <c r="A47" s="187" t="s">
        <v>2287</v>
      </c>
      <c r="B47" s="189">
        <v>3345440</v>
      </c>
      <c r="C47" s="8" t="s">
        <v>110</v>
      </c>
    </row>
    <row r="48" spans="1:3">
      <c r="A48" s="188" t="s">
        <v>2288</v>
      </c>
      <c r="B48" s="190">
        <v>3345440</v>
      </c>
      <c r="C48" s="17" t="s">
        <v>110</v>
      </c>
    </row>
    <row r="49" spans="1:3" s="8" customFormat="1">
      <c r="A49" s="187" t="s">
        <v>2289</v>
      </c>
      <c r="B49" s="189">
        <v>28578225</v>
      </c>
      <c r="C49" s="8" t="s">
        <v>110</v>
      </c>
    </row>
    <row r="50" spans="1:3">
      <c r="A50" s="188" t="s">
        <v>2290</v>
      </c>
      <c r="B50" s="190">
        <v>14415825</v>
      </c>
      <c r="C50" s="17" t="s">
        <v>110</v>
      </c>
    </row>
    <row r="51" spans="1:3">
      <c r="A51" s="188" t="s">
        <v>2291</v>
      </c>
      <c r="B51" s="190">
        <v>14162400</v>
      </c>
      <c r="C51" s="17" t="s">
        <v>110</v>
      </c>
    </row>
    <row r="52" spans="1:3">
      <c r="A52" s="187" t="s">
        <v>1787</v>
      </c>
      <c r="B52" s="189">
        <v>6615635222.2600002</v>
      </c>
      <c r="C52" s="19">
        <v>3092480000</v>
      </c>
    </row>
    <row r="53" spans="1:3">
      <c r="A53" s="188" t="s">
        <v>1801</v>
      </c>
      <c r="B53" s="190">
        <v>1016407798.5</v>
      </c>
      <c r="C53" s="17" t="s">
        <v>110</v>
      </c>
    </row>
    <row r="54" spans="1:3" s="8" customFormat="1">
      <c r="A54" s="188" t="s">
        <v>1802</v>
      </c>
      <c r="B54" s="190">
        <v>1013569131.6799999</v>
      </c>
      <c r="C54" s="8" t="s">
        <v>110</v>
      </c>
    </row>
    <row r="55" spans="1:3">
      <c r="A55" s="188" t="s">
        <v>1803</v>
      </c>
      <c r="B55" s="190">
        <v>1011110558</v>
      </c>
      <c r="C55" s="17" t="s">
        <v>110</v>
      </c>
    </row>
    <row r="56" spans="1:3" s="8" customFormat="1">
      <c r="A56" s="188" t="s">
        <v>1804</v>
      </c>
      <c r="B56" s="190">
        <v>949964400</v>
      </c>
      <c r="C56" s="8" t="s">
        <v>110</v>
      </c>
    </row>
    <row r="57" spans="1:3">
      <c r="A57" s="188" t="s">
        <v>1805</v>
      </c>
      <c r="B57" s="190">
        <v>56583334.079999998</v>
      </c>
      <c r="C57" s="17" t="s">
        <v>110</v>
      </c>
    </row>
    <row r="58" spans="1:3">
      <c r="A58" s="188" t="s">
        <v>1806</v>
      </c>
      <c r="B58" s="190">
        <v>1418000000</v>
      </c>
      <c r="C58" s="19">
        <v>1414480000</v>
      </c>
    </row>
    <row r="59" spans="1:3" s="8" customFormat="1">
      <c r="A59" s="188" t="s">
        <v>1807</v>
      </c>
      <c r="B59" s="190">
        <v>1150000000</v>
      </c>
      <c r="C59" s="20">
        <v>1678000000</v>
      </c>
    </row>
    <row r="60" spans="1:3">
      <c r="A60" s="187" t="s">
        <v>1789</v>
      </c>
      <c r="B60" s="189">
        <v>14449995</v>
      </c>
      <c r="C60" s="17" t="s">
        <v>110</v>
      </c>
    </row>
    <row r="61" spans="1:3" s="8" customFormat="1">
      <c r="A61" s="188" t="s">
        <v>1808</v>
      </c>
      <c r="B61" s="190">
        <v>14449995</v>
      </c>
      <c r="C61" s="8" t="s">
        <v>110</v>
      </c>
    </row>
    <row r="62" spans="1:3">
      <c r="A62" s="187" t="s">
        <v>1809</v>
      </c>
      <c r="B62" s="189">
        <v>2611400</v>
      </c>
      <c r="C62" s="17" t="s">
        <v>110</v>
      </c>
    </row>
    <row r="63" spans="1:3" s="8" customFormat="1">
      <c r="A63" s="188" t="s">
        <v>1810</v>
      </c>
      <c r="B63" s="190">
        <v>2611400</v>
      </c>
      <c r="C63" s="8" t="s">
        <v>110</v>
      </c>
    </row>
    <row r="64" spans="1:3">
      <c r="A64" s="187" t="s">
        <v>1794</v>
      </c>
      <c r="B64" s="189">
        <v>2883200</v>
      </c>
      <c r="C64" s="17" t="s">
        <v>110</v>
      </c>
    </row>
    <row r="65" spans="1:3" s="8" customFormat="1">
      <c r="A65" s="188" t="s">
        <v>1811</v>
      </c>
      <c r="B65" s="190">
        <v>2883200</v>
      </c>
      <c r="C65" s="8" t="s">
        <v>110</v>
      </c>
    </row>
    <row r="66" spans="1:3">
      <c r="A66" s="187" t="s">
        <v>1812</v>
      </c>
      <c r="B66" s="189">
        <v>28831600</v>
      </c>
      <c r="C66" s="17" t="s">
        <v>110</v>
      </c>
    </row>
    <row r="67" spans="1:3">
      <c r="A67" s="188" t="s">
        <v>1813</v>
      </c>
      <c r="B67" s="190">
        <v>28831600</v>
      </c>
      <c r="C67" s="17" t="s">
        <v>110</v>
      </c>
    </row>
    <row r="68" spans="1:3">
      <c r="A68" s="187" t="s">
        <v>1814</v>
      </c>
      <c r="B68" s="189">
        <v>3345440</v>
      </c>
      <c r="C68" s="17" t="s">
        <v>110</v>
      </c>
    </row>
    <row r="69" spans="1:3">
      <c r="A69" s="188" t="s">
        <v>1815</v>
      </c>
      <c r="B69" s="190">
        <v>3345440</v>
      </c>
      <c r="C69" s="17" t="s">
        <v>110</v>
      </c>
    </row>
    <row r="70" spans="1:3">
      <c r="A70" s="187" t="s">
        <v>1800</v>
      </c>
      <c r="B70" s="189">
        <v>6787400</v>
      </c>
      <c r="C70" s="17" t="s">
        <v>110</v>
      </c>
    </row>
    <row r="71" spans="1:3">
      <c r="A71" s="188" t="s">
        <v>1816</v>
      </c>
      <c r="B71" s="190">
        <v>6787400</v>
      </c>
      <c r="C71" s="17" t="s">
        <v>110</v>
      </c>
    </row>
    <row r="72" spans="1:3" s="8" customFormat="1">
      <c r="A72" s="187" t="s">
        <v>1817</v>
      </c>
      <c r="B72" s="189">
        <v>44305999</v>
      </c>
      <c r="C72" s="8" t="s">
        <v>110</v>
      </c>
    </row>
    <row r="73" spans="1:3" s="8" customFormat="1">
      <c r="A73" s="188" t="s">
        <v>1818</v>
      </c>
      <c r="B73" s="190">
        <v>6330000</v>
      </c>
      <c r="C73" s="8" t="s">
        <v>110</v>
      </c>
    </row>
    <row r="74" spans="1:3">
      <c r="A74" s="188" t="s">
        <v>1819</v>
      </c>
      <c r="B74" s="190">
        <v>6330000</v>
      </c>
      <c r="C74" s="17" t="s">
        <v>110</v>
      </c>
    </row>
    <row r="75" spans="1:3">
      <c r="A75" s="188" t="s">
        <v>1820</v>
      </c>
      <c r="B75" s="190">
        <v>6330000</v>
      </c>
      <c r="C75" s="17" t="s">
        <v>110</v>
      </c>
    </row>
    <row r="76" spans="1:3">
      <c r="A76" s="188" t="s">
        <v>1821</v>
      </c>
      <c r="B76" s="190">
        <v>6328000</v>
      </c>
      <c r="C76" s="17" t="s">
        <v>110</v>
      </c>
    </row>
    <row r="77" spans="1:3" s="8" customFormat="1">
      <c r="A77" s="188" t="s">
        <v>1822</v>
      </c>
      <c r="B77" s="190">
        <v>6328000</v>
      </c>
      <c r="C77" s="8" t="s">
        <v>110</v>
      </c>
    </row>
    <row r="78" spans="1:3">
      <c r="A78" s="188" t="s">
        <v>1823</v>
      </c>
      <c r="B78" s="190">
        <v>6332999</v>
      </c>
      <c r="C78" s="17" t="s">
        <v>110</v>
      </c>
    </row>
    <row r="79" spans="1:3" s="8" customFormat="1">
      <c r="A79" s="188" t="s">
        <v>1824</v>
      </c>
      <c r="B79" s="190">
        <v>6327000</v>
      </c>
      <c r="C79" s="8" t="s">
        <v>110</v>
      </c>
    </row>
    <row r="80" spans="1:3">
      <c r="A80" s="187" t="s">
        <v>1825</v>
      </c>
      <c r="B80" s="189">
        <v>67874020</v>
      </c>
      <c r="C80" s="17" t="s">
        <v>110</v>
      </c>
    </row>
    <row r="81" spans="1:3" s="8" customFormat="1">
      <c r="A81" s="188" t="s">
        <v>1826</v>
      </c>
      <c r="B81" s="190">
        <v>67874020</v>
      </c>
      <c r="C81" s="8" t="s">
        <v>110</v>
      </c>
    </row>
    <row r="82" spans="1:3" s="8" customFormat="1">
      <c r="A82" s="187" t="s">
        <v>1796</v>
      </c>
      <c r="B82" s="189">
        <v>6791400</v>
      </c>
      <c r="C82" s="8" t="s">
        <v>110</v>
      </c>
    </row>
    <row r="83" spans="1:3">
      <c r="A83" s="188" t="s">
        <v>1827</v>
      </c>
      <c r="B83" s="190">
        <v>6791400</v>
      </c>
      <c r="C83" s="17" t="s">
        <v>110</v>
      </c>
    </row>
    <row r="84" spans="1:3">
      <c r="A84" s="187" t="s">
        <v>1779</v>
      </c>
      <c r="B84" s="189">
        <v>12701998</v>
      </c>
      <c r="C84" s="17" t="s">
        <v>110</v>
      </c>
    </row>
    <row r="85" spans="1:3" s="8" customFormat="1">
      <c r="A85" s="188" t="s">
        <v>1828</v>
      </c>
      <c r="B85" s="190">
        <v>6350999</v>
      </c>
      <c r="C85" s="8" t="s">
        <v>110</v>
      </c>
    </row>
    <row r="86" spans="1:3">
      <c r="A86" s="188" t="s">
        <v>1829</v>
      </c>
      <c r="B86" s="190">
        <v>6350999</v>
      </c>
      <c r="C86" s="17" t="s">
        <v>110</v>
      </c>
    </row>
    <row r="87" spans="1:3">
      <c r="A87" s="187" t="s">
        <v>1784</v>
      </c>
      <c r="B87" s="189">
        <v>12663998</v>
      </c>
      <c r="C87" s="17" t="s">
        <v>110</v>
      </c>
    </row>
    <row r="88" spans="1:3">
      <c r="A88" s="188" t="s">
        <v>1830</v>
      </c>
      <c r="B88" s="190">
        <v>6330999</v>
      </c>
      <c r="C88" s="17" t="s">
        <v>110</v>
      </c>
    </row>
    <row r="89" spans="1:3" s="8" customFormat="1">
      <c r="A89" s="188" t="s">
        <v>1831</v>
      </c>
      <c r="B89" s="190">
        <v>6332999</v>
      </c>
      <c r="C89" s="8" t="s">
        <v>110</v>
      </c>
    </row>
    <row r="90" spans="1:3">
      <c r="A90" s="187" t="s">
        <v>1832</v>
      </c>
      <c r="B90" s="189">
        <v>56560000</v>
      </c>
      <c r="C90" s="17" t="s">
        <v>110</v>
      </c>
    </row>
    <row r="91" spans="1:3">
      <c r="A91" s="188" t="s">
        <v>1833</v>
      </c>
      <c r="B91" s="190">
        <v>56560000</v>
      </c>
      <c r="C91" s="17" t="s">
        <v>110</v>
      </c>
    </row>
    <row r="92" spans="1:3">
      <c r="A92" s="187" t="s">
        <v>1782</v>
      </c>
      <c r="B92" s="189">
        <v>697769252</v>
      </c>
      <c r="C92" s="17" t="s">
        <v>110</v>
      </c>
    </row>
    <row r="93" spans="1:3">
      <c r="A93" s="188" t="s">
        <v>1834</v>
      </c>
      <c r="B93" s="190">
        <v>144158050</v>
      </c>
      <c r="C93" s="17" t="s">
        <v>110</v>
      </c>
    </row>
    <row r="94" spans="1:3" s="8" customFormat="1">
      <c r="A94" s="188" t="s">
        <v>1835</v>
      </c>
      <c r="B94" s="190">
        <v>138391776</v>
      </c>
      <c r="C94" s="8" t="s">
        <v>110</v>
      </c>
    </row>
    <row r="95" spans="1:3" s="8" customFormat="1">
      <c r="A95" s="188" t="s">
        <v>1836</v>
      </c>
      <c r="B95" s="190">
        <v>132419326</v>
      </c>
      <c r="C95" s="8" t="s">
        <v>110</v>
      </c>
    </row>
    <row r="96" spans="1:3">
      <c r="A96" s="188" t="s">
        <v>1837</v>
      </c>
      <c r="B96" s="190">
        <v>141400050</v>
      </c>
      <c r="C96" s="17" t="s">
        <v>110</v>
      </c>
    </row>
    <row r="97" spans="1:3" s="8" customFormat="1">
      <c r="A97" s="188" t="s">
        <v>1838</v>
      </c>
      <c r="B97" s="190">
        <v>141400050</v>
      </c>
      <c r="C97" s="8" t="s">
        <v>110</v>
      </c>
    </row>
    <row r="98" spans="1:3">
      <c r="A98" s="187" t="s">
        <v>1839</v>
      </c>
      <c r="B98" s="189">
        <v>4758925310.4499998</v>
      </c>
      <c r="C98" s="19">
        <v>4537216604.9499998</v>
      </c>
    </row>
    <row r="99" spans="1:3" s="8" customFormat="1">
      <c r="A99" s="188" t="s">
        <v>1840</v>
      </c>
      <c r="B99" s="190">
        <v>2018212007</v>
      </c>
      <c r="C99" s="8" t="s">
        <v>110</v>
      </c>
    </row>
    <row r="100" spans="1:3">
      <c r="A100" s="188" t="s">
        <v>1841</v>
      </c>
      <c r="B100" s="190">
        <v>2447104109.7600002</v>
      </c>
      <c r="C100" s="19">
        <v>385375900.24000001</v>
      </c>
    </row>
    <row r="101" spans="1:3" s="8" customFormat="1">
      <c r="A101" s="188" t="s">
        <v>1842</v>
      </c>
      <c r="B101" s="190">
        <v>293609193.69</v>
      </c>
      <c r="C101" s="20">
        <v>4151840704.71</v>
      </c>
    </row>
    <row r="102" spans="1:3">
      <c r="A102" s="187" t="s">
        <v>1843</v>
      </c>
      <c r="B102" s="189">
        <v>16969050</v>
      </c>
      <c r="C102" s="17" t="s">
        <v>110</v>
      </c>
    </row>
    <row r="103" spans="1:3" s="8" customFormat="1">
      <c r="A103" s="188" t="s">
        <v>1844</v>
      </c>
      <c r="B103" s="190">
        <v>16969050</v>
      </c>
      <c r="C103" s="8" t="s">
        <v>110</v>
      </c>
    </row>
    <row r="104" spans="1:3">
      <c r="A104" s="187" t="s">
        <v>1797</v>
      </c>
      <c r="B104" s="189">
        <v>6335000</v>
      </c>
      <c r="C104" s="17" t="s">
        <v>110</v>
      </c>
    </row>
    <row r="105" spans="1:3" s="8" customFormat="1">
      <c r="A105" s="188" t="s">
        <v>1845</v>
      </c>
      <c r="B105" s="190">
        <v>6335000</v>
      </c>
      <c r="C105" s="8" t="s">
        <v>110</v>
      </c>
    </row>
    <row r="106" spans="1:3" s="8" customFormat="1">
      <c r="A106" s="187" t="s">
        <v>1788</v>
      </c>
      <c r="B106" s="189">
        <v>14423500</v>
      </c>
      <c r="C106" s="8" t="s">
        <v>110</v>
      </c>
    </row>
    <row r="107" spans="1:3">
      <c r="A107" s="188" t="s">
        <v>1846</v>
      </c>
      <c r="B107" s="190">
        <v>14423500</v>
      </c>
      <c r="C107" s="17" t="s">
        <v>110</v>
      </c>
    </row>
    <row r="108" spans="1:3" s="8" customFormat="1">
      <c r="A108" s="187" t="s">
        <v>1847</v>
      </c>
      <c r="B108" s="189">
        <v>6335000</v>
      </c>
      <c r="C108" s="8" t="s">
        <v>110</v>
      </c>
    </row>
    <row r="109" spans="1:3">
      <c r="A109" s="188" t="s">
        <v>1848</v>
      </c>
      <c r="B109" s="190">
        <v>6335000</v>
      </c>
      <c r="C109" s="17" t="s">
        <v>110</v>
      </c>
    </row>
    <row r="110" spans="1:3" s="8" customFormat="1">
      <c r="A110" s="187" t="s">
        <v>1849</v>
      </c>
      <c r="B110" s="189">
        <v>25452009</v>
      </c>
      <c r="C110" s="8" t="s">
        <v>110</v>
      </c>
    </row>
    <row r="111" spans="1:3">
      <c r="A111" s="188" t="s">
        <v>1850</v>
      </c>
      <c r="B111" s="190">
        <v>25452009</v>
      </c>
      <c r="C111" s="17" t="s">
        <v>110</v>
      </c>
    </row>
    <row r="112" spans="1:3">
      <c r="A112" s="187" t="s">
        <v>1851</v>
      </c>
      <c r="B112" s="189">
        <v>169685500</v>
      </c>
      <c r="C112" s="17" t="s">
        <v>110</v>
      </c>
    </row>
    <row r="113" spans="1:3">
      <c r="A113" s="188" t="s">
        <v>1852</v>
      </c>
      <c r="B113" s="190">
        <v>169685500</v>
      </c>
      <c r="C113" s="17" t="s">
        <v>110</v>
      </c>
    </row>
    <row r="114" spans="1:3">
      <c r="A114" s="187" t="s">
        <v>1791</v>
      </c>
      <c r="B114" s="189">
        <v>134783200</v>
      </c>
      <c r="C114" s="17" t="s">
        <v>110</v>
      </c>
    </row>
    <row r="115" spans="1:3">
      <c r="A115" s="188" t="s">
        <v>1853</v>
      </c>
      <c r="B115" s="190">
        <v>67874000</v>
      </c>
      <c r="C115" s="17" t="s">
        <v>110</v>
      </c>
    </row>
    <row r="116" spans="1:3" s="8" customFormat="1">
      <c r="A116" s="188" t="s">
        <v>1854</v>
      </c>
      <c r="B116" s="190">
        <v>66909200</v>
      </c>
      <c r="C116" s="8" t="s">
        <v>110</v>
      </c>
    </row>
    <row r="117" spans="1:3">
      <c r="A117" s="187" t="s">
        <v>1855</v>
      </c>
      <c r="B117" s="189">
        <v>303266475</v>
      </c>
      <c r="C117" s="17" t="s">
        <v>110</v>
      </c>
    </row>
    <row r="118" spans="1:3">
      <c r="A118" s="188" t="s">
        <v>1856</v>
      </c>
      <c r="B118" s="190">
        <v>101815980</v>
      </c>
      <c r="C118" s="17" t="s">
        <v>110</v>
      </c>
    </row>
    <row r="119" spans="1:3">
      <c r="A119" s="188" t="s">
        <v>1857</v>
      </c>
      <c r="B119" s="190">
        <v>50905515</v>
      </c>
      <c r="C119" s="17" t="s">
        <v>110</v>
      </c>
    </row>
    <row r="120" spans="1:3">
      <c r="A120" s="188" t="s">
        <v>1858</v>
      </c>
      <c r="B120" s="190">
        <v>150544980</v>
      </c>
      <c r="C120" s="17" t="s">
        <v>110</v>
      </c>
    </row>
    <row r="121" spans="1:3">
      <c r="A121" s="187" t="s">
        <v>1776</v>
      </c>
      <c r="B121" s="189">
        <v>54876320</v>
      </c>
      <c r="C121" s="17" t="s">
        <v>110</v>
      </c>
    </row>
    <row r="122" spans="1:3">
      <c r="A122" s="188" t="s">
        <v>1859</v>
      </c>
      <c r="B122" s="190">
        <v>13863360</v>
      </c>
      <c r="C122" s="17" t="s">
        <v>110</v>
      </c>
    </row>
    <row r="123" spans="1:3">
      <c r="A123" s="188" t="s">
        <v>1860</v>
      </c>
      <c r="B123" s="190">
        <v>13863360</v>
      </c>
      <c r="C123" s="17" t="s">
        <v>110</v>
      </c>
    </row>
    <row r="124" spans="1:3">
      <c r="A124" s="188" t="s">
        <v>1861</v>
      </c>
      <c r="B124" s="190">
        <v>13574800</v>
      </c>
      <c r="C124" s="17" t="s">
        <v>110</v>
      </c>
    </row>
    <row r="125" spans="1:3">
      <c r="A125" s="188" t="s">
        <v>1862</v>
      </c>
      <c r="B125" s="190">
        <v>13574800</v>
      </c>
      <c r="C125" s="17" t="s">
        <v>110</v>
      </c>
    </row>
    <row r="126" spans="1:3">
      <c r="A126" s="187" t="s">
        <v>1780</v>
      </c>
      <c r="B126" s="189">
        <v>202409827</v>
      </c>
      <c r="C126" s="17" t="s">
        <v>110</v>
      </c>
    </row>
    <row r="127" spans="1:3">
      <c r="A127" s="188" t="s">
        <v>1863</v>
      </c>
      <c r="B127" s="190">
        <v>12651010</v>
      </c>
      <c r="C127" s="17" t="s">
        <v>110</v>
      </c>
    </row>
    <row r="128" spans="1:3">
      <c r="A128" s="188" t="s">
        <v>1864</v>
      </c>
      <c r="B128" s="190">
        <v>18975615</v>
      </c>
      <c r="C128" s="17" t="s">
        <v>110</v>
      </c>
    </row>
    <row r="129" spans="1:3" s="8" customFormat="1">
      <c r="A129" s="188" t="s">
        <v>1865</v>
      </c>
      <c r="B129" s="190">
        <v>12650410</v>
      </c>
      <c r="C129" s="8" t="s">
        <v>110</v>
      </c>
    </row>
    <row r="130" spans="1:3">
      <c r="A130" s="188" t="s">
        <v>1866</v>
      </c>
      <c r="B130" s="190">
        <v>25300820</v>
      </c>
      <c r="C130" s="17" t="s">
        <v>110</v>
      </c>
    </row>
    <row r="131" spans="1:3" s="8" customFormat="1">
      <c r="A131" s="188" t="s">
        <v>1867</v>
      </c>
      <c r="B131" s="190">
        <v>18977331</v>
      </c>
      <c r="C131" s="8" t="s">
        <v>110</v>
      </c>
    </row>
    <row r="132" spans="1:3">
      <c r="A132" s="188" t="s">
        <v>1868</v>
      </c>
      <c r="B132" s="190">
        <v>18975666</v>
      </c>
      <c r="C132" s="17" t="s">
        <v>110</v>
      </c>
    </row>
    <row r="133" spans="1:3">
      <c r="A133" s="188" t="s">
        <v>1869</v>
      </c>
      <c r="B133" s="190">
        <v>18975615</v>
      </c>
      <c r="C133" s="17" t="s">
        <v>110</v>
      </c>
    </row>
    <row r="134" spans="1:3" s="8" customFormat="1">
      <c r="A134" s="188" t="s">
        <v>1870</v>
      </c>
      <c r="B134" s="190">
        <v>18975615</v>
      </c>
      <c r="C134" s="8" t="s">
        <v>110</v>
      </c>
    </row>
    <row r="135" spans="1:3">
      <c r="A135" s="188" t="s">
        <v>1871</v>
      </c>
      <c r="B135" s="190">
        <v>18975615</v>
      </c>
      <c r="C135" s="17" t="s">
        <v>110</v>
      </c>
    </row>
    <row r="136" spans="1:3" s="8" customFormat="1">
      <c r="A136" s="188" t="s">
        <v>1872</v>
      </c>
      <c r="B136" s="190">
        <v>18976515</v>
      </c>
      <c r="C136" s="8" t="s">
        <v>110</v>
      </c>
    </row>
    <row r="137" spans="1:3">
      <c r="A137" s="188" t="s">
        <v>1873</v>
      </c>
      <c r="B137" s="190">
        <v>18975615</v>
      </c>
      <c r="C137" s="17" t="s">
        <v>110</v>
      </c>
    </row>
    <row r="138" spans="1:3">
      <c r="A138" s="187" t="s">
        <v>1874</v>
      </c>
      <c r="B138" s="189">
        <v>12656000</v>
      </c>
      <c r="C138" s="17" t="s">
        <v>110</v>
      </c>
    </row>
    <row r="139" spans="1:3">
      <c r="A139" s="188" t="s">
        <v>1875</v>
      </c>
      <c r="B139" s="190">
        <v>6328000</v>
      </c>
      <c r="C139" s="17" t="s">
        <v>110</v>
      </c>
    </row>
    <row r="140" spans="1:3" s="8" customFormat="1">
      <c r="A140" s="188" t="s">
        <v>1876</v>
      </c>
      <c r="B140" s="190">
        <v>6328000</v>
      </c>
      <c r="C140" s="8" t="s">
        <v>110</v>
      </c>
    </row>
    <row r="141" spans="1:3">
      <c r="A141" s="187" t="s">
        <v>1795</v>
      </c>
      <c r="B141" s="189">
        <v>13574800</v>
      </c>
      <c r="C141" s="17" t="s">
        <v>110</v>
      </c>
    </row>
    <row r="142" spans="1:3" s="8" customFormat="1">
      <c r="A142" s="188" t="s">
        <v>1877</v>
      </c>
      <c r="B142" s="190">
        <v>13574800</v>
      </c>
      <c r="C142" s="8" t="s">
        <v>110</v>
      </c>
    </row>
    <row r="143" spans="1:3" s="8" customFormat="1">
      <c r="A143" s="187" t="s">
        <v>1878</v>
      </c>
      <c r="B143" s="189">
        <v>461305760</v>
      </c>
      <c r="C143" s="8" t="s">
        <v>110</v>
      </c>
    </row>
    <row r="144" spans="1:3">
      <c r="A144" s="188" t="s">
        <v>1879</v>
      </c>
      <c r="B144" s="190">
        <v>461305760</v>
      </c>
      <c r="C144" s="17" t="s">
        <v>110</v>
      </c>
    </row>
    <row r="145" spans="1:3">
      <c r="A145" s="187" t="s">
        <v>1777</v>
      </c>
      <c r="B145" s="189">
        <v>10181126</v>
      </c>
      <c r="C145" s="17" t="s">
        <v>110</v>
      </c>
    </row>
    <row r="146" spans="1:3">
      <c r="A146" s="188" t="s">
        <v>1880</v>
      </c>
      <c r="B146" s="190">
        <v>3393700</v>
      </c>
      <c r="C146" s="17" t="s">
        <v>110</v>
      </c>
    </row>
    <row r="147" spans="1:3" s="8" customFormat="1">
      <c r="A147" s="188" t="s">
        <v>1881</v>
      </c>
      <c r="B147" s="190">
        <v>6787426</v>
      </c>
      <c r="C147" s="8" t="s">
        <v>110</v>
      </c>
    </row>
    <row r="148" spans="1:3">
      <c r="A148" s="187" t="s">
        <v>1786</v>
      </c>
      <c r="B148" s="189">
        <v>28831610</v>
      </c>
      <c r="C148" s="17" t="s">
        <v>110</v>
      </c>
    </row>
    <row r="149" spans="1:3" s="8" customFormat="1">
      <c r="A149" s="188" t="s">
        <v>1882</v>
      </c>
      <c r="B149" s="190">
        <v>28831610</v>
      </c>
      <c r="C149" s="8" t="s">
        <v>110</v>
      </c>
    </row>
    <row r="150" spans="1:3">
      <c r="A150" s="187" t="s">
        <v>1799</v>
      </c>
      <c r="B150" s="189">
        <v>201821270</v>
      </c>
      <c r="C150" s="17" t="s">
        <v>110</v>
      </c>
    </row>
    <row r="151" spans="1:3" s="8" customFormat="1">
      <c r="A151" s="188" t="s">
        <v>1883</v>
      </c>
      <c r="B151" s="190">
        <v>201821270</v>
      </c>
      <c r="C151" s="8" t="s">
        <v>110</v>
      </c>
    </row>
    <row r="152" spans="1:3">
      <c r="A152" s="187" t="s">
        <v>1785</v>
      </c>
      <c r="B152" s="189">
        <v>5768000</v>
      </c>
      <c r="C152" s="17" t="s">
        <v>110</v>
      </c>
    </row>
    <row r="153" spans="1:3" s="8" customFormat="1">
      <c r="A153" s="188" t="s">
        <v>1884</v>
      </c>
      <c r="B153" s="190">
        <v>5768000</v>
      </c>
      <c r="C153" s="8" t="s">
        <v>110</v>
      </c>
    </row>
    <row r="154" spans="1:3">
      <c r="A154" s="187" t="s">
        <v>14</v>
      </c>
      <c r="B154" s="189">
        <v>33970000</v>
      </c>
      <c r="C154" s="17" t="s">
        <v>110</v>
      </c>
    </row>
    <row r="155" spans="1:3">
      <c r="A155" s="188" t="s">
        <v>1885</v>
      </c>
      <c r="B155" s="190">
        <v>16970000</v>
      </c>
      <c r="C155" s="17" t="s">
        <v>110</v>
      </c>
    </row>
    <row r="156" spans="1:3">
      <c r="A156" s="188" t="s">
        <v>1886</v>
      </c>
      <c r="B156" s="190">
        <v>17000000</v>
      </c>
      <c r="C156" s="17" t="s">
        <v>110</v>
      </c>
    </row>
    <row r="157" spans="1:3">
      <c r="A157" s="187" t="s">
        <v>15</v>
      </c>
      <c r="B157" s="189">
        <v>2780526885.5799999</v>
      </c>
      <c r="C157" s="17" t="s">
        <v>110</v>
      </c>
    </row>
    <row r="158" spans="1:3">
      <c r="A158" s="188" t="s">
        <v>1887</v>
      </c>
      <c r="B158" s="190">
        <v>928378164</v>
      </c>
      <c r="C158" s="17" t="s">
        <v>110</v>
      </c>
    </row>
    <row r="159" spans="1:3">
      <c r="A159" s="188" t="s">
        <v>1888</v>
      </c>
      <c r="B159" s="190">
        <v>925848032.25999999</v>
      </c>
      <c r="C159" s="17" t="s">
        <v>110</v>
      </c>
    </row>
    <row r="160" spans="1:3">
      <c r="A160" s="188" t="s">
        <v>1889</v>
      </c>
      <c r="B160" s="190">
        <v>926300689.32000005</v>
      </c>
      <c r="C160" s="17" t="s">
        <v>110</v>
      </c>
    </row>
    <row r="161" spans="1:3">
      <c r="A161" s="187" t="s">
        <v>16</v>
      </c>
      <c r="B161" s="189">
        <v>33937000</v>
      </c>
      <c r="C161" s="17" t="s">
        <v>110</v>
      </c>
    </row>
    <row r="162" spans="1:3">
      <c r="A162" s="188" t="s">
        <v>1890</v>
      </c>
      <c r="B162" s="190">
        <v>33937000</v>
      </c>
      <c r="C162" s="17" t="s">
        <v>110</v>
      </c>
    </row>
    <row r="163" spans="1:3">
      <c r="A163" s="187" t="s">
        <v>17</v>
      </c>
      <c r="B163" s="189">
        <v>20393049790.880001</v>
      </c>
      <c r="C163" s="19">
        <v>1236757511.5999999</v>
      </c>
    </row>
    <row r="164" spans="1:3">
      <c r="A164" s="188" t="s">
        <v>1891</v>
      </c>
      <c r="B164" s="190">
        <v>511737598</v>
      </c>
      <c r="C164" s="17" t="s">
        <v>110</v>
      </c>
    </row>
    <row r="165" spans="1:3">
      <c r="A165" s="188" t="s">
        <v>1892</v>
      </c>
      <c r="B165" s="190">
        <v>5181624000</v>
      </c>
      <c r="C165" s="17" t="s">
        <v>110</v>
      </c>
    </row>
    <row r="166" spans="1:3">
      <c r="A166" s="188" t="s">
        <v>1893</v>
      </c>
      <c r="B166" s="190">
        <v>2501388684.48</v>
      </c>
      <c r="C166" s="17" t="s">
        <v>110</v>
      </c>
    </row>
    <row r="167" spans="1:3">
      <c r="A167" s="188" t="s">
        <v>1894</v>
      </c>
      <c r="B167" s="190">
        <v>8636040000</v>
      </c>
      <c r="C167" s="17" t="s">
        <v>110</v>
      </c>
    </row>
    <row r="168" spans="1:3">
      <c r="A168" s="188" t="s">
        <v>1895</v>
      </c>
      <c r="B168" s="190">
        <v>3562259508.4000001</v>
      </c>
      <c r="C168" s="19">
        <v>1236757511.5999999</v>
      </c>
    </row>
    <row r="169" spans="1:3">
      <c r="A169" s="187" t="s">
        <v>1793</v>
      </c>
      <c r="B169" s="189">
        <v>6787414</v>
      </c>
      <c r="C169" s="17" t="s">
        <v>110</v>
      </c>
    </row>
    <row r="170" spans="1:3">
      <c r="A170" s="188" t="s">
        <v>1896</v>
      </c>
      <c r="B170" s="190">
        <v>6787414</v>
      </c>
      <c r="C170" s="17" t="s">
        <v>110</v>
      </c>
    </row>
    <row r="171" spans="1:3">
      <c r="A171" s="187" t="s">
        <v>103</v>
      </c>
      <c r="B171" s="189">
        <v>101961000</v>
      </c>
      <c r="C171" s="17" t="s">
        <v>110</v>
      </c>
    </row>
    <row r="172" spans="1:3">
      <c r="A172" s="188" t="s">
        <v>1897</v>
      </c>
      <c r="B172" s="190">
        <v>101961000</v>
      </c>
      <c r="C172" s="17" t="s">
        <v>110</v>
      </c>
    </row>
    <row r="173" spans="1:3">
      <c r="A173" s="187" t="s">
        <v>18</v>
      </c>
      <c r="B173" s="189">
        <v>202574550</v>
      </c>
      <c r="C173" s="17" t="s">
        <v>110</v>
      </c>
    </row>
    <row r="174" spans="1:3">
      <c r="A174" s="188" t="s">
        <v>1898</v>
      </c>
      <c r="B174" s="190">
        <v>88351230</v>
      </c>
      <c r="C174" s="17" t="s">
        <v>110</v>
      </c>
    </row>
    <row r="175" spans="1:3">
      <c r="A175" s="188" t="s">
        <v>1899</v>
      </c>
      <c r="B175" s="190">
        <v>57663320</v>
      </c>
      <c r="C175" s="17" t="s">
        <v>110</v>
      </c>
    </row>
    <row r="176" spans="1:3">
      <c r="A176" s="188" t="s">
        <v>1900</v>
      </c>
      <c r="B176" s="190">
        <v>56560000</v>
      </c>
      <c r="C176" s="17" t="s">
        <v>110</v>
      </c>
    </row>
    <row r="177" spans="1:3">
      <c r="A177" s="187" t="s">
        <v>1901</v>
      </c>
      <c r="B177" s="189">
        <v>5164287156</v>
      </c>
      <c r="C177" s="17" t="s">
        <v>110</v>
      </c>
    </row>
    <row r="178" spans="1:3">
      <c r="A178" s="188" t="s">
        <v>1902</v>
      </c>
      <c r="B178" s="190">
        <v>1753360000</v>
      </c>
      <c r="C178" s="17" t="s">
        <v>110</v>
      </c>
    </row>
    <row r="179" spans="1:3">
      <c r="A179" s="188" t="s">
        <v>1903</v>
      </c>
      <c r="B179" s="190">
        <v>1388548000</v>
      </c>
      <c r="C179" s="17" t="s">
        <v>110</v>
      </c>
    </row>
    <row r="180" spans="1:3">
      <c r="A180" s="188" t="s">
        <v>1904</v>
      </c>
      <c r="B180" s="190">
        <v>353859156</v>
      </c>
      <c r="C180" s="17" t="s">
        <v>110</v>
      </c>
    </row>
    <row r="181" spans="1:3">
      <c r="A181" s="188" t="s">
        <v>1905</v>
      </c>
      <c r="B181" s="190">
        <v>1668520000</v>
      </c>
      <c r="C181" s="17" t="s">
        <v>110</v>
      </c>
    </row>
    <row r="182" spans="1:3">
      <c r="A182" s="187" t="s">
        <v>1906</v>
      </c>
      <c r="B182" s="189">
        <v>70700075</v>
      </c>
      <c r="C182" s="17" t="s">
        <v>110</v>
      </c>
    </row>
    <row r="183" spans="1:3">
      <c r="A183" s="188" t="s">
        <v>1907</v>
      </c>
      <c r="B183" s="190">
        <v>70700075</v>
      </c>
      <c r="C183" s="17" t="s">
        <v>110</v>
      </c>
    </row>
    <row r="184" spans="1:3">
      <c r="A184" s="187" t="s">
        <v>1908</v>
      </c>
      <c r="B184" s="189">
        <v>128273765</v>
      </c>
      <c r="C184" s="17" t="s">
        <v>110</v>
      </c>
    </row>
    <row r="185" spans="1:3">
      <c r="A185" s="188" t="s">
        <v>1909</v>
      </c>
      <c r="B185" s="190">
        <v>57573740</v>
      </c>
      <c r="C185" s="17" t="s">
        <v>110</v>
      </c>
    </row>
    <row r="186" spans="1:3">
      <c r="A186" s="188" t="s">
        <v>1910</v>
      </c>
      <c r="B186" s="190">
        <v>70700025</v>
      </c>
      <c r="C186" s="17" t="s">
        <v>110</v>
      </c>
    </row>
    <row r="187" spans="1:3">
      <c r="A187" s="187" t="s">
        <v>525</v>
      </c>
      <c r="B187" s="189">
        <v>864966600</v>
      </c>
      <c r="C187" s="17" t="s">
        <v>110</v>
      </c>
    </row>
    <row r="188" spans="1:3">
      <c r="A188" s="188" t="s">
        <v>1911</v>
      </c>
      <c r="B188" s="190">
        <v>331570530</v>
      </c>
      <c r="C188" s="17" t="s">
        <v>110</v>
      </c>
    </row>
    <row r="189" spans="1:3">
      <c r="A189" s="188" t="s">
        <v>1912</v>
      </c>
      <c r="B189" s="190">
        <v>533396070</v>
      </c>
      <c r="C189" s="17" t="s">
        <v>110</v>
      </c>
    </row>
    <row r="190" spans="1:3">
      <c r="A190" s="187" t="s">
        <v>33</v>
      </c>
      <c r="B190" s="189">
        <v>8649480</v>
      </c>
      <c r="C190" s="17" t="s">
        <v>110</v>
      </c>
    </row>
    <row r="191" spans="1:3">
      <c r="A191" s="188" t="s">
        <v>1913</v>
      </c>
      <c r="B191" s="190">
        <v>8649480</v>
      </c>
      <c r="C191" s="17" t="s">
        <v>110</v>
      </c>
    </row>
    <row r="192" spans="1:3">
      <c r="A192" s="187" t="s">
        <v>1914</v>
      </c>
      <c r="B192" s="189">
        <v>33937000</v>
      </c>
      <c r="C192" s="17" t="s">
        <v>110</v>
      </c>
    </row>
    <row r="193" spans="1:3">
      <c r="A193" s="188" t="s">
        <v>1915</v>
      </c>
      <c r="B193" s="190">
        <v>33937000</v>
      </c>
      <c r="C193" s="17" t="s">
        <v>110</v>
      </c>
    </row>
    <row r="194" spans="1:3">
      <c r="A194" s="187" t="s">
        <v>1916</v>
      </c>
      <c r="B194" s="189">
        <v>16727205</v>
      </c>
      <c r="C194" s="17" t="s">
        <v>110</v>
      </c>
    </row>
    <row r="195" spans="1:3">
      <c r="A195" s="188" t="s">
        <v>1917</v>
      </c>
      <c r="B195" s="190">
        <v>16727205</v>
      </c>
      <c r="C195" s="17" t="s">
        <v>110</v>
      </c>
    </row>
    <row r="196" spans="1:3">
      <c r="A196" s="187" t="s">
        <v>1783</v>
      </c>
      <c r="B196" s="189">
        <v>16968500</v>
      </c>
      <c r="C196" s="17" t="s">
        <v>110</v>
      </c>
    </row>
    <row r="197" spans="1:3">
      <c r="A197" s="188" t="s">
        <v>1918</v>
      </c>
      <c r="B197" s="190">
        <v>10181100</v>
      </c>
      <c r="C197" s="17" t="s">
        <v>110</v>
      </c>
    </row>
    <row r="198" spans="1:3">
      <c r="A198" s="188" t="s">
        <v>1919</v>
      </c>
      <c r="B198" s="190">
        <v>6787400</v>
      </c>
      <c r="C198" s="17" t="s">
        <v>110</v>
      </c>
    </row>
    <row r="199" spans="1:3">
      <c r="A199" s="187" t="s">
        <v>1920</v>
      </c>
      <c r="B199" s="189">
        <v>25383996</v>
      </c>
      <c r="C199" s="17" t="s">
        <v>110</v>
      </c>
    </row>
    <row r="200" spans="1:3">
      <c r="A200" s="188" t="s">
        <v>1921</v>
      </c>
      <c r="B200" s="190">
        <v>6350999</v>
      </c>
      <c r="C200" s="17" t="s">
        <v>110</v>
      </c>
    </row>
    <row r="201" spans="1:3">
      <c r="A201" s="188" t="s">
        <v>1922</v>
      </c>
      <c r="B201" s="190">
        <v>6330999</v>
      </c>
      <c r="C201" s="17" t="s">
        <v>110</v>
      </c>
    </row>
    <row r="202" spans="1:3">
      <c r="A202" s="188" t="s">
        <v>1923</v>
      </c>
      <c r="B202" s="190">
        <v>6350999</v>
      </c>
      <c r="C202" s="17" t="s">
        <v>110</v>
      </c>
    </row>
    <row r="203" spans="1:3">
      <c r="A203" s="188" t="s">
        <v>1924</v>
      </c>
      <c r="B203" s="190">
        <v>6350999</v>
      </c>
      <c r="C203" s="17" t="s">
        <v>110</v>
      </c>
    </row>
    <row r="204" spans="1:3">
      <c r="A204" s="187" t="s">
        <v>130</v>
      </c>
      <c r="B204" s="189">
        <v>69594086</v>
      </c>
      <c r="C204" s="17" t="s">
        <v>110</v>
      </c>
    </row>
    <row r="205" spans="1:3">
      <c r="A205" s="188" t="s">
        <v>1925</v>
      </c>
      <c r="B205" s="190">
        <v>6325059</v>
      </c>
      <c r="C205" s="17" t="s">
        <v>110</v>
      </c>
    </row>
    <row r="206" spans="1:3">
      <c r="A206" s="188" t="s">
        <v>1926</v>
      </c>
      <c r="B206" s="190">
        <v>6325009</v>
      </c>
      <c r="C206" s="17" t="s">
        <v>110</v>
      </c>
    </row>
    <row r="207" spans="1:3">
      <c r="A207" s="188" t="s">
        <v>1927</v>
      </c>
      <c r="B207" s="190">
        <v>6325009</v>
      </c>
      <c r="C207" s="17" t="s">
        <v>110</v>
      </c>
    </row>
    <row r="208" spans="1:3">
      <c r="A208" s="188" t="s">
        <v>1928</v>
      </c>
      <c r="B208" s="190">
        <v>6330000</v>
      </c>
      <c r="C208" s="17" t="s">
        <v>110</v>
      </c>
    </row>
    <row r="209" spans="1:3">
      <c r="A209" s="188" t="s">
        <v>1929</v>
      </c>
      <c r="B209" s="190">
        <v>6326009</v>
      </c>
      <c r="C209" s="17" t="s">
        <v>110</v>
      </c>
    </row>
    <row r="210" spans="1:3">
      <c r="A210" s="188" t="s">
        <v>1930</v>
      </c>
      <c r="B210" s="190">
        <v>6329000</v>
      </c>
      <c r="C210" s="17" t="s">
        <v>110</v>
      </c>
    </row>
    <row r="211" spans="1:3">
      <c r="A211" s="188" t="s">
        <v>1931</v>
      </c>
      <c r="B211" s="190">
        <v>6327000</v>
      </c>
      <c r="C211" s="17" t="s">
        <v>110</v>
      </c>
    </row>
    <row r="212" spans="1:3">
      <c r="A212" s="188" t="s">
        <v>1932</v>
      </c>
      <c r="B212" s="190">
        <v>6327000</v>
      </c>
      <c r="C212" s="17" t="s">
        <v>110</v>
      </c>
    </row>
    <row r="213" spans="1:3">
      <c r="A213" s="188" t="s">
        <v>1933</v>
      </c>
      <c r="B213" s="190">
        <v>6327000</v>
      </c>
      <c r="C213" s="17" t="s">
        <v>110</v>
      </c>
    </row>
    <row r="214" spans="1:3">
      <c r="A214" s="188" t="s">
        <v>1934</v>
      </c>
      <c r="B214" s="190">
        <v>6327000</v>
      </c>
      <c r="C214" s="17" t="s">
        <v>110</v>
      </c>
    </row>
    <row r="215" spans="1:3">
      <c r="A215" s="188" t="s">
        <v>1935</v>
      </c>
      <c r="B215" s="190">
        <v>6326000</v>
      </c>
      <c r="C215" s="17" t="s">
        <v>110</v>
      </c>
    </row>
    <row r="216" spans="1:3">
      <c r="A216" s="187" t="s">
        <v>1936</v>
      </c>
      <c r="B216" s="189">
        <v>26956580</v>
      </c>
      <c r="C216" s="17" t="s">
        <v>110</v>
      </c>
    </row>
    <row r="217" spans="1:3">
      <c r="A217" s="188" t="s">
        <v>1937</v>
      </c>
      <c r="B217" s="190">
        <v>13574804</v>
      </c>
      <c r="C217" s="17" t="s">
        <v>110</v>
      </c>
    </row>
    <row r="218" spans="1:3" ht="15.75" customHeight="1">
      <c r="A218" s="188" t="s">
        <v>1938</v>
      </c>
      <c r="B218" s="190">
        <v>13381776</v>
      </c>
      <c r="C218" s="17" t="s">
        <v>110</v>
      </c>
    </row>
    <row r="219" spans="1:3">
      <c r="A219" s="187" t="s">
        <v>1665</v>
      </c>
      <c r="B219" s="189">
        <v>6714400</v>
      </c>
      <c r="C219" s="17" t="s">
        <v>110</v>
      </c>
    </row>
    <row r="220" spans="1:3">
      <c r="A220" s="188" t="s">
        <v>1939</v>
      </c>
      <c r="B220" s="190">
        <v>6714400</v>
      </c>
      <c r="C220" s="17" t="s">
        <v>110</v>
      </c>
    </row>
    <row r="221" spans="1:3">
      <c r="A221" s="187" t="s">
        <v>1940</v>
      </c>
      <c r="B221" s="189">
        <v>13574804</v>
      </c>
      <c r="C221" s="17" t="s">
        <v>110</v>
      </c>
    </row>
    <row r="222" spans="1:3">
      <c r="A222" s="188" t="s">
        <v>1941</v>
      </c>
      <c r="B222" s="190">
        <v>13574804</v>
      </c>
      <c r="C222" s="17" t="s">
        <v>110</v>
      </c>
    </row>
    <row r="223" spans="1:3">
      <c r="A223" s="187" t="s">
        <v>19</v>
      </c>
      <c r="B223" s="189">
        <v>732480</v>
      </c>
      <c r="C223" s="17" t="s">
        <v>110</v>
      </c>
    </row>
    <row r="224" spans="1:3">
      <c r="A224" s="188" t="s">
        <v>1942</v>
      </c>
      <c r="B224" s="190">
        <v>732480</v>
      </c>
      <c r="C224" s="17" t="s">
        <v>110</v>
      </c>
    </row>
    <row r="225" spans="1:3">
      <c r="A225" s="187" t="s">
        <v>59</v>
      </c>
      <c r="B225" s="189">
        <v>343593720</v>
      </c>
      <c r="C225" s="17" t="s">
        <v>110</v>
      </c>
    </row>
    <row r="226" spans="1:3">
      <c r="A226" s="188" t="s">
        <v>1943</v>
      </c>
      <c r="B226" s="190">
        <v>57663220</v>
      </c>
      <c r="C226" s="17" t="s">
        <v>110</v>
      </c>
    </row>
    <row r="227" spans="1:3">
      <c r="A227" s="188" t="s">
        <v>1944</v>
      </c>
      <c r="B227" s="190">
        <v>57663200</v>
      </c>
      <c r="C227" s="17" t="s">
        <v>110</v>
      </c>
    </row>
    <row r="228" spans="1:3">
      <c r="A228" s="188" t="s">
        <v>1945</v>
      </c>
      <c r="B228" s="190">
        <v>57573620</v>
      </c>
      <c r="C228" s="17" t="s">
        <v>110</v>
      </c>
    </row>
    <row r="229" spans="1:3">
      <c r="A229" s="188" t="s">
        <v>1946</v>
      </c>
      <c r="B229" s="190">
        <v>57573640</v>
      </c>
      <c r="C229" s="17" t="s">
        <v>110</v>
      </c>
    </row>
    <row r="230" spans="1:3">
      <c r="A230" s="188" t="s">
        <v>1947</v>
      </c>
      <c r="B230" s="190">
        <v>56560020</v>
      </c>
      <c r="C230" s="17" t="s">
        <v>110</v>
      </c>
    </row>
    <row r="231" spans="1:3">
      <c r="A231" s="188" t="s">
        <v>1948</v>
      </c>
      <c r="B231" s="190">
        <v>56560020</v>
      </c>
      <c r="C231" s="17" t="s">
        <v>110</v>
      </c>
    </row>
    <row r="232" spans="1:3">
      <c r="A232" s="187" t="s">
        <v>1949</v>
      </c>
      <c r="B232" s="189">
        <v>57573630</v>
      </c>
      <c r="C232" s="17" t="s">
        <v>110</v>
      </c>
    </row>
    <row r="233" spans="1:3">
      <c r="A233" s="188" t="s">
        <v>1950</v>
      </c>
      <c r="B233" s="190">
        <v>28786820</v>
      </c>
      <c r="C233" s="17" t="s">
        <v>110</v>
      </c>
    </row>
    <row r="234" spans="1:3">
      <c r="A234" s="188" t="s">
        <v>1951</v>
      </c>
      <c r="B234" s="190">
        <v>28786810</v>
      </c>
      <c r="C234" s="17" t="s">
        <v>110</v>
      </c>
    </row>
    <row r="235" spans="1:3">
      <c r="A235" s="187" t="s">
        <v>1666</v>
      </c>
      <c r="B235" s="189">
        <v>360000</v>
      </c>
      <c r="C235" s="17" t="s">
        <v>110</v>
      </c>
    </row>
    <row r="236" spans="1:3">
      <c r="A236" s="188" t="s">
        <v>1952</v>
      </c>
      <c r="B236" s="190">
        <v>360000</v>
      </c>
      <c r="C236" s="17" t="s">
        <v>110</v>
      </c>
    </row>
    <row r="237" spans="1:3">
      <c r="A237" s="187" t="s">
        <v>20</v>
      </c>
      <c r="B237" s="189">
        <v>202658600</v>
      </c>
      <c r="C237" s="17" t="s">
        <v>110</v>
      </c>
    </row>
    <row r="238" spans="1:3">
      <c r="A238" s="188" t="s">
        <v>1953</v>
      </c>
      <c r="B238" s="190">
        <v>67875760</v>
      </c>
      <c r="C238" s="17" t="s">
        <v>110</v>
      </c>
    </row>
    <row r="239" spans="1:3">
      <c r="A239" s="188" t="s">
        <v>1954</v>
      </c>
      <c r="B239" s="190">
        <v>67874020</v>
      </c>
      <c r="C239" s="17" t="s">
        <v>110</v>
      </c>
    </row>
    <row r="240" spans="1:3">
      <c r="A240" s="188" t="s">
        <v>1955</v>
      </c>
      <c r="B240" s="190">
        <v>66908820</v>
      </c>
      <c r="C240" s="17" t="s">
        <v>110</v>
      </c>
    </row>
    <row r="241" spans="1:3">
      <c r="A241" s="187" t="s">
        <v>1218</v>
      </c>
      <c r="B241" s="189">
        <v>134784000</v>
      </c>
      <c r="C241" s="17" t="s">
        <v>110</v>
      </c>
    </row>
    <row r="242" spans="1:3">
      <c r="A242" s="188" t="s">
        <v>1956</v>
      </c>
      <c r="B242" s="190">
        <v>67874000</v>
      </c>
      <c r="C242" s="17" t="s">
        <v>110</v>
      </c>
    </row>
    <row r="243" spans="1:3">
      <c r="A243" s="188" t="s">
        <v>1957</v>
      </c>
      <c r="B243" s="190">
        <v>66910000</v>
      </c>
      <c r="C243" s="17" t="s">
        <v>110</v>
      </c>
    </row>
    <row r="244" spans="1:3">
      <c r="A244" s="187" t="s">
        <v>1958</v>
      </c>
      <c r="B244" s="189">
        <v>68180000</v>
      </c>
      <c r="C244" s="17" t="s">
        <v>110</v>
      </c>
    </row>
    <row r="245" spans="1:3">
      <c r="A245" s="188" t="s">
        <v>1959</v>
      </c>
      <c r="B245" s="190">
        <v>34090000</v>
      </c>
      <c r="C245" s="17" t="s">
        <v>110</v>
      </c>
    </row>
    <row r="246" spans="1:3">
      <c r="A246" s="188" t="s">
        <v>1960</v>
      </c>
      <c r="B246" s="190">
        <v>34090000</v>
      </c>
      <c r="C246" s="17" t="s">
        <v>110</v>
      </c>
    </row>
    <row r="247" spans="1:3">
      <c r="A247" s="187" t="s">
        <v>21</v>
      </c>
      <c r="B247" s="189">
        <v>218090000</v>
      </c>
      <c r="C247" s="17" t="s">
        <v>110</v>
      </c>
    </row>
    <row r="248" spans="1:3">
      <c r="A248" s="188" t="s">
        <v>1961</v>
      </c>
      <c r="B248" s="190">
        <v>218090000</v>
      </c>
      <c r="C248" s="17" t="s">
        <v>110</v>
      </c>
    </row>
    <row r="249" spans="1:3">
      <c r="A249" s="187" t="s">
        <v>1962</v>
      </c>
      <c r="B249" s="189">
        <v>6690886</v>
      </c>
      <c r="C249" s="17" t="s">
        <v>110</v>
      </c>
    </row>
    <row r="250" spans="1:3">
      <c r="A250" s="188" t="s">
        <v>1963</v>
      </c>
      <c r="B250" s="190">
        <v>6690886</v>
      </c>
      <c r="C250" s="17" t="s">
        <v>110</v>
      </c>
    </row>
    <row r="251" spans="1:3">
      <c r="A251" s="187" t="s">
        <v>1964</v>
      </c>
      <c r="B251" s="189">
        <v>143934050</v>
      </c>
      <c r="C251" s="17" t="s">
        <v>110</v>
      </c>
    </row>
    <row r="252" spans="1:3">
      <c r="A252" s="188" t="s">
        <v>1965</v>
      </c>
      <c r="B252" s="190">
        <v>143934050</v>
      </c>
      <c r="C252" s="17" t="s">
        <v>110</v>
      </c>
    </row>
    <row r="253" spans="1:3">
      <c r="A253" s="187" t="s">
        <v>1966</v>
      </c>
      <c r="B253" s="189">
        <v>6690884</v>
      </c>
      <c r="C253" s="17" t="s">
        <v>110</v>
      </c>
    </row>
    <row r="254" spans="1:3">
      <c r="A254" s="188" t="s">
        <v>1967</v>
      </c>
      <c r="B254" s="190">
        <v>6690884</v>
      </c>
      <c r="C254" s="17" t="s">
        <v>110</v>
      </c>
    </row>
    <row r="255" spans="1:3">
      <c r="A255" s="187" t="s">
        <v>192</v>
      </c>
      <c r="B255" s="189">
        <v>649518254.78999996</v>
      </c>
      <c r="C255" s="19">
        <v>28280000.100000001</v>
      </c>
    </row>
    <row r="256" spans="1:3">
      <c r="A256" s="188" t="s">
        <v>1968</v>
      </c>
      <c r="B256" s="190">
        <v>287868001</v>
      </c>
      <c r="C256" s="17" t="s">
        <v>110</v>
      </c>
    </row>
    <row r="257" spans="1:3">
      <c r="A257" s="188" t="s">
        <v>1969</v>
      </c>
      <c r="B257" s="190">
        <v>56859707.119999997</v>
      </c>
      <c r="C257" s="17" t="s">
        <v>110</v>
      </c>
    </row>
    <row r="258" spans="1:3">
      <c r="A258" s="188" t="s">
        <v>1970</v>
      </c>
      <c r="B258" s="190">
        <v>50270545.770000003</v>
      </c>
      <c r="C258" s="17" t="s">
        <v>110</v>
      </c>
    </row>
    <row r="259" spans="1:3">
      <c r="A259" s="188" t="s">
        <v>1971</v>
      </c>
      <c r="B259" s="190">
        <v>254520000.90000001</v>
      </c>
      <c r="C259" s="19">
        <v>28280000.100000001</v>
      </c>
    </row>
    <row r="260" spans="1:3">
      <c r="A260" s="187" t="s">
        <v>1972</v>
      </c>
      <c r="B260" s="189">
        <v>144158500</v>
      </c>
      <c r="C260" s="17" t="s">
        <v>110</v>
      </c>
    </row>
    <row r="261" spans="1:3">
      <c r="A261" s="188" t="s">
        <v>1973</v>
      </c>
      <c r="B261" s="190">
        <v>72079250</v>
      </c>
      <c r="C261" s="17" t="s">
        <v>110</v>
      </c>
    </row>
    <row r="262" spans="1:3">
      <c r="A262" s="188" t="s">
        <v>1974</v>
      </c>
      <c r="B262" s="190">
        <v>72079250</v>
      </c>
      <c r="C262" s="17" t="s">
        <v>110</v>
      </c>
    </row>
    <row r="263" spans="1:3">
      <c r="A263" s="187" t="s">
        <v>1975</v>
      </c>
      <c r="B263" s="189">
        <v>3393701</v>
      </c>
      <c r="C263" s="17" t="s">
        <v>110</v>
      </c>
    </row>
    <row r="264" spans="1:3">
      <c r="A264" s="188" t="s">
        <v>1976</v>
      </c>
      <c r="B264" s="190">
        <v>3393701</v>
      </c>
      <c r="C264" s="17" t="s">
        <v>110</v>
      </c>
    </row>
    <row r="265" spans="1:3">
      <c r="A265" s="187" t="s">
        <v>1977</v>
      </c>
      <c r="B265" s="189">
        <v>16968505</v>
      </c>
      <c r="C265" s="17" t="s">
        <v>110</v>
      </c>
    </row>
    <row r="266" spans="1:3">
      <c r="A266" s="188" t="s">
        <v>1978</v>
      </c>
      <c r="B266" s="190">
        <v>16968505</v>
      </c>
      <c r="C266" s="17" t="s">
        <v>110</v>
      </c>
    </row>
    <row r="267" spans="1:3">
      <c r="A267" s="187" t="s">
        <v>747</v>
      </c>
      <c r="B267" s="189">
        <v>403151320</v>
      </c>
      <c r="C267" s="17" t="s">
        <v>110</v>
      </c>
    </row>
    <row r="268" spans="1:3">
      <c r="A268" s="188" t="s">
        <v>1979</v>
      </c>
      <c r="B268" s="190">
        <v>29450880</v>
      </c>
      <c r="C268" s="17" t="s">
        <v>110</v>
      </c>
    </row>
    <row r="269" spans="1:3">
      <c r="A269" s="188" t="s">
        <v>1980</v>
      </c>
      <c r="B269" s="190">
        <v>51897384</v>
      </c>
      <c r="C269" s="17" t="s">
        <v>110</v>
      </c>
    </row>
    <row r="270" spans="1:3">
      <c r="A270" s="188" t="s">
        <v>1981</v>
      </c>
      <c r="B270" s="190">
        <v>40366032</v>
      </c>
      <c r="C270" s="17" t="s">
        <v>110</v>
      </c>
    </row>
    <row r="271" spans="1:3">
      <c r="A271" s="188" t="s">
        <v>1982</v>
      </c>
      <c r="B271" s="190">
        <v>60546948</v>
      </c>
      <c r="C271" s="17" t="s">
        <v>110</v>
      </c>
    </row>
    <row r="272" spans="1:3">
      <c r="A272" s="188" t="s">
        <v>1983</v>
      </c>
      <c r="B272" s="190">
        <v>80729264</v>
      </c>
      <c r="C272" s="17" t="s">
        <v>110</v>
      </c>
    </row>
    <row r="273" spans="1:3">
      <c r="A273" s="188" t="s">
        <v>1984</v>
      </c>
      <c r="B273" s="190">
        <v>77846076</v>
      </c>
      <c r="C273" s="17" t="s">
        <v>110</v>
      </c>
    </row>
    <row r="274" spans="1:3">
      <c r="A274" s="188" t="s">
        <v>1985</v>
      </c>
      <c r="B274" s="190">
        <v>62314736</v>
      </c>
      <c r="C274" s="17" t="s">
        <v>110</v>
      </c>
    </row>
    <row r="275" spans="1:3">
      <c r="A275" s="187" t="s">
        <v>1986</v>
      </c>
      <c r="B275" s="189">
        <v>144158000</v>
      </c>
      <c r="C275" s="17" t="s">
        <v>110</v>
      </c>
    </row>
    <row r="276" spans="1:3">
      <c r="A276" s="188" t="s">
        <v>1987</v>
      </c>
      <c r="B276" s="190">
        <v>144158000</v>
      </c>
      <c r="C276" s="17" t="s">
        <v>110</v>
      </c>
    </row>
    <row r="277" spans="1:3">
      <c r="A277" s="187" t="s">
        <v>1988</v>
      </c>
      <c r="B277" s="189">
        <v>1367377226.5799999</v>
      </c>
      <c r="C277" s="17" t="s">
        <v>110</v>
      </c>
    </row>
    <row r="278" spans="1:3">
      <c r="A278" s="188" t="s">
        <v>1989</v>
      </c>
      <c r="B278" s="190">
        <v>344762351.27999997</v>
      </c>
      <c r="C278" s="17" t="s">
        <v>110</v>
      </c>
    </row>
    <row r="279" spans="1:3">
      <c r="A279" s="188" t="s">
        <v>1990</v>
      </c>
      <c r="B279" s="190">
        <v>343375662.00999999</v>
      </c>
      <c r="C279" s="17" t="s">
        <v>110</v>
      </c>
    </row>
    <row r="280" spans="1:3">
      <c r="A280" s="188" t="s">
        <v>1991</v>
      </c>
      <c r="B280" s="190">
        <v>343838294.69</v>
      </c>
      <c r="C280" s="17" t="s">
        <v>110</v>
      </c>
    </row>
    <row r="281" spans="1:3">
      <c r="A281" s="188" t="s">
        <v>1992</v>
      </c>
      <c r="B281" s="190">
        <v>335400918.60000002</v>
      </c>
      <c r="C281" s="17" t="s">
        <v>110</v>
      </c>
    </row>
    <row r="282" spans="1:3">
      <c r="A282" s="187" t="s">
        <v>111</v>
      </c>
      <c r="B282" s="189">
        <v>12818400</v>
      </c>
      <c r="C282" s="17">
        <v>0.01</v>
      </c>
    </row>
    <row r="283" spans="1:3">
      <c r="A283" s="188" t="s">
        <v>1993</v>
      </c>
      <c r="B283" s="190" t="s">
        <v>110</v>
      </c>
      <c r="C283" s="17">
        <v>0.01</v>
      </c>
    </row>
    <row r="284" spans="1:3">
      <c r="A284" s="188" t="s">
        <v>1994</v>
      </c>
      <c r="B284" s="190">
        <v>12818400</v>
      </c>
      <c r="C284" s="17" t="s">
        <v>110</v>
      </c>
    </row>
    <row r="285" spans="1:3">
      <c r="A285" s="187" t="s">
        <v>1995</v>
      </c>
      <c r="B285" s="189">
        <v>279300682.81</v>
      </c>
      <c r="C285" s="17" t="s">
        <v>110</v>
      </c>
    </row>
    <row r="286" spans="1:3">
      <c r="A286" s="188" t="s">
        <v>1996</v>
      </c>
      <c r="B286" s="190">
        <v>279300682.81</v>
      </c>
      <c r="C286" s="17" t="s">
        <v>110</v>
      </c>
    </row>
    <row r="287" spans="1:3">
      <c r="A287" s="187" t="s">
        <v>1667</v>
      </c>
      <c r="B287" s="189">
        <v>1023437629.09</v>
      </c>
      <c r="C287" s="17" t="s">
        <v>110</v>
      </c>
    </row>
    <row r="288" spans="1:3">
      <c r="A288" s="188" t="s">
        <v>1997</v>
      </c>
      <c r="B288" s="190">
        <v>343212080.63999999</v>
      </c>
      <c r="C288" s="17" t="s">
        <v>110</v>
      </c>
    </row>
    <row r="289" spans="1:3">
      <c r="A289" s="188" t="s">
        <v>1998</v>
      </c>
      <c r="B289" s="190">
        <v>343987393.89999998</v>
      </c>
      <c r="C289" s="17" t="s">
        <v>110</v>
      </c>
    </row>
    <row r="290" spans="1:3">
      <c r="A290" s="188" t="s">
        <v>1999</v>
      </c>
      <c r="B290" s="190">
        <v>336238154.55000001</v>
      </c>
      <c r="C290" s="17" t="s">
        <v>110</v>
      </c>
    </row>
    <row r="291" spans="1:3">
      <c r="A291" s="187" t="s">
        <v>2000</v>
      </c>
      <c r="B291" s="189">
        <v>114312900</v>
      </c>
      <c r="C291" s="17" t="s">
        <v>110</v>
      </c>
    </row>
    <row r="292" spans="1:3">
      <c r="A292" s="188" t="s">
        <v>2001</v>
      </c>
      <c r="B292" s="190">
        <v>57663300</v>
      </c>
      <c r="C292" s="17" t="s">
        <v>110</v>
      </c>
    </row>
    <row r="293" spans="1:3">
      <c r="A293" s="188" t="s">
        <v>2002</v>
      </c>
      <c r="B293" s="190">
        <v>56649600</v>
      </c>
      <c r="C293" s="17" t="s">
        <v>110</v>
      </c>
    </row>
    <row r="294" spans="1:3">
      <c r="A294" s="187" t="s">
        <v>2003</v>
      </c>
      <c r="B294" s="189">
        <v>285334100</v>
      </c>
      <c r="C294" s="17" t="s">
        <v>110</v>
      </c>
    </row>
    <row r="295" spans="1:3">
      <c r="A295" s="188" t="s">
        <v>2004</v>
      </c>
      <c r="B295" s="190">
        <v>143934050</v>
      </c>
      <c r="C295" s="17" t="s">
        <v>110</v>
      </c>
    </row>
    <row r="296" spans="1:3">
      <c r="A296" s="188" t="s">
        <v>2005</v>
      </c>
      <c r="B296" s="190">
        <v>141400050</v>
      </c>
      <c r="C296" s="17" t="s">
        <v>110</v>
      </c>
    </row>
    <row r="297" spans="1:3">
      <c r="A297" s="187" t="s">
        <v>2006</v>
      </c>
      <c r="B297" s="189">
        <v>285334100</v>
      </c>
      <c r="C297" s="17" t="s">
        <v>110</v>
      </c>
    </row>
    <row r="298" spans="1:3">
      <c r="A298" s="188" t="s">
        <v>2007</v>
      </c>
      <c r="B298" s="190">
        <v>143934050</v>
      </c>
      <c r="C298" s="17" t="s">
        <v>110</v>
      </c>
    </row>
    <row r="299" spans="1:3">
      <c r="A299" s="188" t="s">
        <v>2008</v>
      </c>
      <c r="B299" s="190">
        <v>141400050</v>
      </c>
      <c r="C299" s="17" t="s">
        <v>110</v>
      </c>
    </row>
    <row r="300" spans="1:3">
      <c r="A300" s="187" t="s">
        <v>2009</v>
      </c>
      <c r="B300" s="189">
        <v>8642997</v>
      </c>
      <c r="C300" s="17" t="s">
        <v>110</v>
      </c>
    </row>
    <row r="301" spans="1:3">
      <c r="A301" s="188" t="s">
        <v>2010</v>
      </c>
      <c r="B301" s="190">
        <v>8642997</v>
      </c>
      <c r="C301" s="17" t="s">
        <v>110</v>
      </c>
    </row>
    <row r="302" spans="1:3">
      <c r="A302" s="187" t="s">
        <v>2011</v>
      </c>
      <c r="B302" s="189">
        <v>5656002</v>
      </c>
      <c r="C302" s="17" t="s">
        <v>110</v>
      </c>
    </row>
    <row r="303" spans="1:3">
      <c r="A303" s="188" t="s">
        <v>2012</v>
      </c>
      <c r="B303" s="190">
        <v>5656002</v>
      </c>
      <c r="C303" s="17" t="s">
        <v>110</v>
      </c>
    </row>
    <row r="304" spans="1:3">
      <c r="A304" s="187" t="s">
        <v>2013</v>
      </c>
      <c r="B304" s="189">
        <v>67876000</v>
      </c>
      <c r="C304" s="17" t="s">
        <v>110</v>
      </c>
    </row>
    <row r="305" spans="1:3">
      <c r="A305" s="188" t="s">
        <v>2014</v>
      </c>
      <c r="B305" s="190">
        <v>67876000</v>
      </c>
      <c r="C305" s="17" t="s">
        <v>110</v>
      </c>
    </row>
    <row r="306" spans="1:3">
      <c r="A306" s="187" t="s">
        <v>2015</v>
      </c>
      <c r="B306" s="189">
        <v>341940000</v>
      </c>
      <c r="C306" s="17" t="s">
        <v>110</v>
      </c>
    </row>
    <row r="307" spans="1:3">
      <c r="A307" s="188" t="s">
        <v>2016</v>
      </c>
      <c r="B307" s="190">
        <v>115340000</v>
      </c>
      <c r="C307" s="17" t="s">
        <v>110</v>
      </c>
    </row>
    <row r="308" spans="1:3">
      <c r="A308" s="188" t="s">
        <v>2017</v>
      </c>
      <c r="B308" s="190">
        <v>113300000</v>
      </c>
      <c r="C308" s="17" t="s">
        <v>110</v>
      </c>
    </row>
    <row r="309" spans="1:3">
      <c r="A309" s="188" t="s">
        <v>2018</v>
      </c>
      <c r="B309" s="190">
        <v>113300000</v>
      </c>
      <c r="C309" s="17" t="s">
        <v>110</v>
      </c>
    </row>
    <row r="310" spans="1:3">
      <c r="A310" s="187" t="s">
        <v>2019</v>
      </c>
      <c r="B310" s="189">
        <v>8484006</v>
      </c>
      <c r="C310" s="17" t="s">
        <v>110</v>
      </c>
    </row>
    <row r="311" spans="1:3">
      <c r="A311" s="188" t="s">
        <v>2020</v>
      </c>
      <c r="B311" s="190">
        <v>8484006</v>
      </c>
      <c r="C311" s="17" t="s">
        <v>110</v>
      </c>
    </row>
    <row r="312" spans="1:3">
      <c r="A312" s="187" t="s">
        <v>2021</v>
      </c>
      <c r="B312" s="189">
        <v>33454440</v>
      </c>
      <c r="C312" s="17" t="s">
        <v>110</v>
      </c>
    </row>
    <row r="313" spans="1:3">
      <c r="A313" s="188" t="s">
        <v>2022</v>
      </c>
      <c r="B313" s="190">
        <v>33454440</v>
      </c>
      <c r="C313" s="17" t="s">
        <v>110</v>
      </c>
    </row>
    <row r="314" spans="1:3">
      <c r="A314" s="187" t="s">
        <v>2023</v>
      </c>
      <c r="B314" s="189">
        <v>86494800</v>
      </c>
      <c r="C314" s="17" t="s">
        <v>110</v>
      </c>
    </row>
    <row r="315" spans="1:3">
      <c r="A315" s="188" t="s">
        <v>2024</v>
      </c>
      <c r="B315" s="190">
        <v>86494800</v>
      </c>
      <c r="C315" s="17" t="s">
        <v>110</v>
      </c>
    </row>
    <row r="316" spans="1:3">
      <c r="A316" s="187" t="s">
        <v>2025</v>
      </c>
      <c r="B316" s="189">
        <v>285782000</v>
      </c>
      <c r="C316" s="17" t="s">
        <v>110</v>
      </c>
    </row>
    <row r="317" spans="1:3">
      <c r="A317" s="188" t="s">
        <v>2026</v>
      </c>
      <c r="B317" s="190">
        <v>144158000</v>
      </c>
      <c r="C317" s="17" t="s">
        <v>110</v>
      </c>
    </row>
    <row r="318" spans="1:3">
      <c r="A318" s="188" t="s">
        <v>2027</v>
      </c>
      <c r="B318" s="190">
        <v>141624000</v>
      </c>
      <c r="C318" s="17" t="s">
        <v>110</v>
      </c>
    </row>
    <row r="319" spans="1:3">
      <c r="A319" s="187" t="s">
        <v>147</v>
      </c>
      <c r="B319" s="189">
        <v>1316125170</v>
      </c>
      <c r="C319" s="17" t="s">
        <v>110</v>
      </c>
    </row>
    <row r="320" spans="1:3">
      <c r="A320" s="188" t="s">
        <v>2028</v>
      </c>
      <c r="B320" s="190">
        <v>57663340</v>
      </c>
      <c r="C320" s="17" t="s">
        <v>110</v>
      </c>
    </row>
    <row r="321" spans="1:3">
      <c r="A321" s="188" t="s">
        <v>2029</v>
      </c>
      <c r="B321" s="190">
        <v>57670000</v>
      </c>
      <c r="C321" s="17" t="s">
        <v>110</v>
      </c>
    </row>
    <row r="322" spans="1:3">
      <c r="A322" s="188" t="s">
        <v>2030</v>
      </c>
      <c r="B322" s="190">
        <v>86494830</v>
      </c>
      <c r="C322" s="17" t="s">
        <v>110</v>
      </c>
    </row>
    <row r="323" spans="1:3">
      <c r="A323" s="188" t="s">
        <v>2031</v>
      </c>
      <c r="B323" s="190">
        <v>86494950</v>
      </c>
      <c r="C323" s="17" t="s">
        <v>110</v>
      </c>
    </row>
    <row r="324" spans="1:3">
      <c r="A324" s="188" t="s">
        <v>2032</v>
      </c>
      <c r="B324" s="190">
        <v>86494950</v>
      </c>
      <c r="C324" s="17" t="s">
        <v>110</v>
      </c>
    </row>
    <row r="325" spans="1:3">
      <c r="A325" s="188" t="s">
        <v>2033</v>
      </c>
      <c r="B325" s="190">
        <v>144158300</v>
      </c>
      <c r="C325" s="17" t="s">
        <v>110</v>
      </c>
    </row>
    <row r="326" spans="1:3">
      <c r="A326" s="188" t="s">
        <v>2034</v>
      </c>
      <c r="B326" s="190">
        <v>57663200</v>
      </c>
      <c r="C326" s="17" t="s">
        <v>110</v>
      </c>
    </row>
    <row r="327" spans="1:3">
      <c r="A327" s="188" t="s">
        <v>2035</v>
      </c>
      <c r="B327" s="190">
        <v>172989600</v>
      </c>
      <c r="C327" s="17" t="s">
        <v>110</v>
      </c>
    </row>
    <row r="328" spans="1:3">
      <c r="A328" s="188" t="s">
        <v>2036</v>
      </c>
      <c r="B328" s="190">
        <v>84974400</v>
      </c>
      <c r="C328" s="17" t="s">
        <v>110</v>
      </c>
    </row>
    <row r="329" spans="1:3">
      <c r="A329" s="188" t="s">
        <v>2037</v>
      </c>
      <c r="B329" s="190">
        <v>113299200</v>
      </c>
      <c r="C329" s="17" t="s">
        <v>110</v>
      </c>
    </row>
    <row r="330" spans="1:3">
      <c r="A330" s="188" t="s">
        <v>2038</v>
      </c>
      <c r="B330" s="190">
        <v>113299200</v>
      </c>
      <c r="C330" s="17" t="s">
        <v>110</v>
      </c>
    </row>
    <row r="331" spans="1:3">
      <c r="A331" s="188" t="s">
        <v>2039</v>
      </c>
      <c r="B331" s="190">
        <v>113299200</v>
      </c>
      <c r="C331" s="17" t="s">
        <v>110</v>
      </c>
    </row>
    <row r="332" spans="1:3">
      <c r="A332" s="188" t="s">
        <v>2040</v>
      </c>
      <c r="B332" s="190">
        <v>141624000</v>
      </c>
      <c r="C332" s="17" t="s">
        <v>110</v>
      </c>
    </row>
    <row r="333" spans="1:3">
      <c r="A333" s="187" t="s">
        <v>22</v>
      </c>
      <c r="B333" s="189">
        <v>3428524512</v>
      </c>
      <c r="C333" s="17" t="s">
        <v>110</v>
      </c>
    </row>
    <row r="334" spans="1:3">
      <c r="A334" s="188" t="s">
        <v>2041</v>
      </c>
      <c r="B334" s="190">
        <v>276783552</v>
      </c>
      <c r="C334" s="17" t="s">
        <v>110</v>
      </c>
    </row>
    <row r="335" spans="1:3">
      <c r="A335" s="188" t="s">
        <v>2042</v>
      </c>
      <c r="B335" s="190">
        <v>276353376</v>
      </c>
      <c r="C335" s="17" t="s">
        <v>110</v>
      </c>
    </row>
    <row r="336" spans="1:3">
      <c r="A336" s="188" t="s">
        <v>2043</v>
      </c>
      <c r="B336" s="190">
        <v>276783456</v>
      </c>
      <c r="C336" s="17" t="s">
        <v>110</v>
      </c>
    </row>
    <row r="337" spans="1:3">
      <c r="A337" s="188" t="s">
        <v>2044</v>
      </c>
      <c r="B337" s="190">
        <v>138181296</v>
      </c>
      <c r="C337" s="17" t="s">
        <v>110</v>
      </c>
    </row>
    <row r="338" spans="1:3">
      <c r="A338" s="188" t="s">
        <v>2045</v>
      </c>
      <c r="B338" s="190">
        <v>138176688</v>
      </c>
      <c r="C338" s="17" t="s">
        <v>110</v>
      </c>
    </row>
    <row r="339" spans="1:3">
      <c r="A339" s="188" t="s">
        <v>2046</v>
      </c>
      <c r="B339" s="190">
        <v>138176688</v>
      </c>
      <c r="C339" s="17" t="s">
        <v>110</v>
      </c>
    </row>
    <row r="340" spans="1:3">
      <c r="A340" s="188" t="s">
        <v>2047</v>
      </c>
      <c r="B340" s="190">
        <v>138176928</v>
      </c>
      <c r="C340" s="17" t="s">
        <v>110</v>
      </c>
    </row>
    <row r="341" spans="1:3">
      <c r="A341" s="188" t="s">
        <v>2048</v>
      </c>
      <c r="B341" s="190">
        <v>138176688</v>
      </c>
      <c r="C341" s="17" t="s">
        <v>110</v>
      </c>
    </row>
    <row r="342" spans="1:3">
      <c r="A342" s="188" t="s">
        <v>2049</v>
      </c>
      <c r="B342" s="190">
        <v>138176688</v>
      </c>
      <c r="C342" s="17" t="s">
        <v>110</v>
      </c>
    </row>
    <row r="343" spans="1:3">
      <c r="A343" s="188" t="s">
        <v>2050</v>
      </c>
      <c r="B343" s="190">
        <v>138177024</v>
      </c>
      <c r="C343" s="17" t="s">
        <v>110</v>
      </c>
    </row>
    <row r="344" spans="1:3">
      <c r="A344" s="188" t="s">
        <v>2051</v>
      </c>
      <c r="B344" s="190">
        <v>138176736</v>
      </c>
      <c r="C344" s="17" t="s">
        <v>110</v>
      </c>
    </row>
    <row r="345" spans="1:3">
      <c r="A345" s="188" t="s">
        <v>2052</v>
      </c>
      <c r="B345" s="190">
        <v>135744096</v>
      </c>
      <c r="C345" s="17" t="s">
        <v>110</v>
      </c>
    </row>
    <row r="346" spans="1:3">
      <c r="A346" s="188" t="s">
        <v>2053</v>
      </c>
      <c r="B346" s="190">
        <v>135744048</v>
      </c>
      <c r="C346" s="17" t="s">
        <v>110</v>
      </c>
    </row>
    <row r="347" spans="1:3">
      <c r="A347" s="188" t="s">
        <v>2054</v>
      </c>
      <c r="B347" s="190">
        <v>135744096</v>
      </c>
      <c r="C347" s="17" t="s">
        <v>110</v>
      </c>
    </row>
    <row r="348" spans="1:3">
      <c r="A348" s="188" t="s">
        <v>2055</v>
      </c>
      <c r="B348" s="190">
        <v>135744048</v>
      </c>
      <c r="C348" s="17" t="s">
        <v>110</v>
      </c>
    </row>
    <row r="349" spans="1:3">
      <c r="A349" s="188" t="s">
        <v>2056</v>
      </c>
      <c r="B349" s="190">
        <v>135744000</v>
      </c>
      <c r="C349" s="17" t="s">
        <v>110</v>
      </c>
    </row>
    <row r="350" spans="1:3">
      <c r="A350" s="188" t="s">
        <v>2057</v>
      </c>
      <c r="B350" s="190">
        <v>135744048</v>
      </c>
      <c r="C350" s="17" t="s">
        <v>110</v>
      </c>
    </row>
    <row r="351" spans="1:3">
      <c r="A351" s="188" t="s">
        <v>2058</v>
      </c>
      <c r="B351" s="190">
        <v>135745056</v>
      </c>
      <c r="C351" s="17" t="s">
        <v>110</v>
      </c>
    </row>
    <row r="352" spans="1:3">
      <c r="A352" s="188" t="s">
        <v>2059</v>
      </c>
      <c r="B352" s="190">
        <v>271488000</v>
      </c>
      <c r="C352" s="17" t="s">
        <v>110</v>
      </c>
    </row>
    <row r="353" spans="1:3">
      <c r="A353" s="188" t="s">
        <v>2060</v>
      </c>
      <c r="B353" s="190">
        <v>271488000</v>
      </c>
      <c r="C353" s="17" t="s">
        <v>110</v>
      </c>
    </row>
    <row r="354" spans="1:3">
      <c r="A354" s="187" t="s">
        <v>2061</v>
      </c>
      <c r="B354" s="189">
        <v>168491.3</v>
      </c>
      <c r="C354" s="17" t="s">
        <v>110</v>
      </c>
    </row>
    <row r="355" spans="1:3">
      <c r="A355" s="188" t="s">
        <v>2062</v>
      </c>
      <c r="B355" s="190">
        <v>168491.3</v>
      </c>
      <c r="C355" s="17" t="s">
        <v>110</v>
      </c>
    </row>
    <row r="356" spans="1:3">
      <c r="A356" s="187" t="s">
        <v>748</v>
      </c>
      <c r="B356" s="189">
        <v>34705000</v>
      </c>
      <c r="C356" s="17" t="s">
        <v>110</v>
      </c>
    </row>
    <row r="357" spans="1:3">
      <c r="A357" s="188" t="s">
        <v>2063</v>
      </c>
      <c r="B357" s="190">
        <v>34705000</v>
      </c>
      <c r="C357" s="17" t="s">
        <v>110</v>
      </c>
    </row>
    <row r="358" spans="1:3">
      <c r="A358" s="187" t="s">
        <v>526</v>
      </c>
      <c r="B358" s="189">
        <v>172989600</v>
      </c>
      <c r="C358" s="17" t="s">
        <v>110</v>
      </c>
    </row>
    <row r="359" spans="1:3">
      <c r="A359" s="188" t="s">
        <v>2064</v>
      </c>
      <c r="B359" s="190">
        <v>57663200</v>
      </c>
      <c r="C359" s="17" t="s">
        <v>110</v>
      </c>
    </row>
    <row r="360" spans="1:3">
      <c r="A360" s="188" t="s">
        <v>2065</v>
      </c>
      <c r="B360" s="190">
        <v>57663200</v>
      </c>
      <c r="C360" s="17" t="s">
        <v>110</v>
      </c>
    </row>
    <row r="361" spans="1:3">
      <c r="A361" s="188" t="s">
        <v>2066</v>
      </c>
      <c r="B361" s="190">
        <v>57663200</v>
      </c>
      <c r="C361" s="17" t="s">
        <v>110</v>
      </c>
    </row>
    <row r="362" spans="1:3">
      <c r="A362" s="187" t="s">
        <v>193</v>
      </c>
      <c r="B362" s="189">
        <v>29509990</v>
      </c>
      <c r="C362" s="17" t="s">
        <v>110</v>
      </c>
    </row>
    <row r="363" spans="1:3">
      <c r="A363" s="188" t="s">
        <v>2067</v>
      </c>
      <c r="B363" s="190">
        <v>29509990</v>
      </c>
      <c r="C363" s="17" t="s">
        <v>110</v>
      </c>
    </row>
    <row r="364" spans="1:3">
      <c r="A364" s="187" t="s">
        <v>194</v>
      </c>
      <c r="B364" s="189">
        <v>57175000</v>
      </c>
      <c r="C364" s="17" t="s">
        <v>110</v>
      </c>
    </row>
    <row r="365" spans="1:3">
      <c r="A365" s="188" t="s">
        <v>2068</v>
      </c>
      <c r="B365" s="190">
        <v>28850000</v>
      </c>
      <c r="C365" s="17" t="s">
        <v>110</v>
      </c>
    </row>
    <row r="366" spans="1:3">
      <c r="A366" s="188" t="s">
        <v>2069</v>
      </c>
      <c r="B366" s="190">
        <v>28325000</v>
      </c>
      <c r="C366" s="17" t="s">
        <v>110</v>
      </c>
    </row>
    <row r="367" spans="1:3">
      <c r="A367" s="187" t="s">
        <v>1219</v>
      </c>
      <c r="B367" s="189">
        <v>3393700</v>
      </c>
      <c r="C367" s="17" t="s">
        <v>110</v>
      </c>
    </row>
    <row r="368" spans="1:3">
      <c r="A368" s="188" t="s">
        <v>2070</v>
      </c>
      <c r="B368" s="190">
        <v>3393700</v>
      </c>
      <c r="C368" s="17" t="s">
        <v>110</v>
      </c>
    </row>
    <row r="369" spans="1:3">
      <c r="A369" s="187" t="s">
        <v>195</v>
      </c>
      <c r="B369" s="189">
        <v>5768000</v>
      </c>
      <c r="C369" s="17" t="s">
        <v>110</v>
      </c>
    </row>
    <row r="370" spans="1:3">
      <c r="A370" s="188" t="s">
        <v>2071</v>
      </c>
      <c r="B370" s="190">
        <v>5768000</v>
      </c>
      <c r="C370" s="17" t="s">
        <v>110</v>
      </c>
    </row>
    <row r="371" spans="1:3">
      <c r="A371" s="187" t="s">
        <v>2072</v>
      </c>
      <c r="B371" s="189">
        <v>33937000</v>
      </c>
      <c r="C371" s="17" t="s">
        <v>110</v>
      </c>
    </row>
    <row r="372" spans="1:3">
      <c r="A372" s="188" t="s">
        <v>2073</v>
      </c>
      <c r="B372" s="190">
        <v>33937000</v>
      </c>
      <c r="C372" s="17" t="s">
        <v>110</v>
      </c>
    </row>
    <row r="373" spans="1:3">
      <c r="A373" s="187" t="s">
        <v>148</v>
      </c>
      <c r="B373" s="189">
        <v>1803363686.6900001</v>
      </c>
      <c r="C373" s="17" t="s">
        <v>110</v>
      </c>
    </row>
    <row r="374" spans="1:3">
      <c r="A374" s="188" t="s">
        <v>2074</v>
      </c>
      <c r="B374" s="190">
        <v>446985280</v>
      </c>
      <c r="C374" s="17" t="s">
        <v>110</v>
      </c>
    </row>
    <row r="375" spans="1:3">
      <c r="A375" s="188" t="s">
        <v>2075</v>
      </c>
      <c r="B375" s="190">
        <v>459899858</v>
      </c>
      <c r="C375" s="17" t="s">
        <v>110</v>
      </c>
    </row>
    <row r="376" spans="1:3">
      <c r="A376" s="188" t="s">
        <v>2076</v>
      </c>
      <c r="B376" s="190">
        <v>896478548.69000006</v>
      </c>
      <c r="C376" s="17" t="s">
        <v>110</v>
      </c>
    </row>
    <row r="377" spans="1:3">
      <c r="A377" s="187" t="s">
        <v>2077</v>
      </c>
      <c r="B377" s="189">
        <v>54299232</v>
      </c>
      <c r="C377" s="17" t="s">
        <v>110</v>
      </c>
    </row>
    <row r="378" spans="1:3">
      <c r="A378" s="188" t="s">
        <v>2078</v>
      </c>
      <c r="B378" s="190">
        <v>54299232</v>
      </c>
      <c r="C378" s="17" t="s">
        <v>110</v>
      </c>
    </row>
    <row r="379" spans="1:3">
      <c r="A379" s="187" t="s">
        <v>2079</v>
      </c>
      <c r="B379" s="189">
        <v>47530000</v>
      </c>
      <c r="C379" s="17" t="s">
        <v>110</v>
      </c>
    </row>
    <row r="380" spans="1:3">
      <c r="A380" s="188" t="s">
        <v>2080</v>
      </c>
      <c r="B380" s="190">
        <v>47530000</v>
      </c>
      <c r="C380" s="17" t="s">
        <v>110</v>
      </c>
    </row>
    <row r="381" spans="1:3">
      <c r="A381" s="187" t="s">
        <v>302</v>
      </c>
      <c r="B381" s="189">
        <v>11056035186.84</v>
      </c>
      <c r="C381" s="17" t="s">
        <v>110</v>
      </c>
    </row>
    <row r="382" spans="1:3">
      <c r="A382" s="188" t="s">
        <v>2081</v>
      </c>
      <c r="B382" s="190">
        <v>928377842</v>
      </c>
      <c r="C382" s="17" t="s">
        <v>110</v>
      </c>
    </row>
    <row r="383" spans="1:3">
      <c r="A383" s="188" t="s">
        <v>2082</v>
      </c>
      <c r="B383" s="190">
        <v>928377842</v>
      </c>
      <c r="C383" s="17" t="s">
        <v>110</v>
      </c>
    </row>
    <row r="384" spans="1:3">
      <c r="A384" s="188" t="s">
        <v>2083</v>
      </c>
      <c r="B384" s="190">
        <v>928378164</v>
      </c>
      <c r="C384" s="17" t="s">
        <v>110</v>
      </c>
    </row>
    <row r="385" spans="1:3">
      <c r="A385" s="188" t="s">
        <v>2084</v>
      </c>
      <c r="B385" s="190">
        <v>927382829.79999995</v>
      </c>
      <c r="C385" s="17" t="s">
        <v>110</v>
      </c>
    </row>
    <row r="386" spans="1:3">
      <c r="A386" s="188" t="s">
        <v>2085</v>
      </c>
      <c r="B386" s="190">
        <v>924234419.08000004</v>
      </c>
      <c r="C386" s="17" t="s">
        <v>110</v>
      </c>
    </row>
    <row r="387" spans="1:3">
      <c r="A387" s="188" t="s">
        <v>2086</v>
      </c>
      <c r="B387" s="190">
        <v>926397110.39999998</v>
      </c>
      <c r="C387" s="17" t="s">
        <v>110</v>
      </c>
    </row>
    <row r="388" spans="1:3">
      <c r="A388" s="188" t="s">
        <v>2087</v>
      </c>
      <c r="B388" s="190">
        <v>925569643.19000006</v>
      </c>
      <c r="C388" s="17" t="s">
        <v>110</v>
      </c>
    </row>
    <row r="389" spans="1:3">
      <c r="A389" s="188" t="s">
        <v>2088</v>
      </c>
      <c r="B389" s="190">
        <v>924130945.85000002</v>
      </c>
      <c r="C389" s="17" t="s">
        <v>110</v>
      </c>
    </row>
    <row r="390" spans="1:3">
      <c r="A390" s="188" t="s">
        <v>2089</v>
      </c>
      <c r="B390" s="190">
        <v>923925920.96000004</v>
      </c>
      <c r="C390" s="17" t="s">
        <v>110</v>
      </c>
    </row>
    <row r="391" spans="1:3">
      <c r="A391" s="188" t="s">
        <v>2090</v>
      </c>
      <c r="B391" s="190">
        <v>904130767.67999995</v>
      </c>
      <c r="C391" s="17" t="s">
        <v>110</v>
      </c>
    </row>
    <row r="392" spans="1:3">
      <c r="A392" s="188" t="s">
        <v>2091</v>
      </c>
      <c r="B392" s="190">
        <v>911741644.13</v>
      </c>
      <c r="C392" s="17" t="s">
        <v>110</v>
      </c>
    </row>
    <row r="393" spans="1:3">
      <c r="A393" s="188" t="s">
        <v>2092</v>
      </c>
      <c r="B393" s="190">
        <v>903388057.75</v>
      </c>
      <c r="C393" s="17" t="s">
        <v>110</v>
      </c>
    </row>
    <row r="394" spans="1:3">
      <c r="A394" s="187" t="s">
        <v>2093</v>
      </c>
      <c r="B394" s="189">
        <v>28832000</v>
      </c>
      <c r="C394" s="17" t="s">
        <v>110</v>
      </c>
    </row>
    <row r="395" spans="1:3">
      <c r="A395" s="188" t="s">
        <v>2094</v>
      </c>
      <c r="B395" s="190">
        <v>28832000</v>
      </c>
      <c r="C395" s="17" t="s">
        <v>110</v>
      </c>
    </row>
    <row r="396" spans="1:3">
      <c r="A396" s="187" t="s">
        <v>2095</v>
      </c>
      <c r="B396" s="189">
        <v>57573760</v>
      </c>
      <c r="C396" s="17" t="s">
        <v>110</v>
      </c>
    </row>
    <row r="397" spans="1:3">
      <c r="A397" s="188" t="s">
        <v>2096</v>
      </c>
      <c r="B397" s="190">
        <v>57573760</v>
      </c>
      <c r="C397" s="17" t="s">
        <v>110</v>
      </c>
    </row>
    <row r="398" spans="1:3">
      <c r="A398" s="187" t="s">
        <v>97</v>
      </c>
      <c r="B398" s="189">
        <v>3578808213.3899999</v>
      </c>
      <c r="C398" s="17" t="s">
        <v>110</v>
      </c>
    </row>
    <row r="399" spans="1:3">
      <c r="A399" s="188" t="s">
        <v>2097</v>
      </c>
      <c r="B399" s="190">
        <v>907914271.82000005</v>
      </c>
      <c r="C399" s="17" t="s">
        <v>110</v>
      </c>
    </row>
    <row r="400" spans="1:3">
      <c r="A400" s="188" t="s">
        <v>2098</v>
      </c>
      <c r="B400" s="190">
        <v>897392510.74000001</v>
      </c>
      <c r="C400" s="17" t="s">
        <v>110</v>
      </c>
    </row>
    <row r="401" spans="1:3">
      <c r="A401" s="188" t="s">
        <v>2099</v>
      </c>
      <c r="B401" s="190">
        <v>892579179.77999997</v>
      </c>
      <c r="C401" s="17" t="s">
        <v>110</v>
      </c>
    </row>
    <row r="402" spans="1:3">
      <c r="A402" s="188" t="s">
        <v>2100</v>
      </c>
      <c r="B402" s="190">
        <v>880922251.04999995</v>
      </c>
      <c r="C402" s="17" t="s">
        <v>110</v>
      </c>
    </row>
    <row r="403" spans="1:3">
      <c r="A403" s="187" t="s">
        <v>34</v>
      </c>
      <c r="B403" s="189">
        <v>144250000</v>
      </c>
      <c r="C403" s="17" t="s">
        <v>110</v>
      </c>
    </row>
    <row r="404" spans="1:3">
      <c r="A404" s="188" t="s">
        <v>2101</v>
      </c>
      <c r="B404" s="190">
        <v>57700000</v>
      </c>
      <c r="C404" s="17" t="s">
        <v>110</v>
      </c>
    </row>
    <row r="405" spans="1:3">
      <c r="A405" s="188" t="s">
        <v>2102</v>
      </c>
      <c r="B405" s="190">
        <v>86550000</v>
      </c>
      <c r="C405" s="17" t="s">
        <v>110</v>
      </c>
    </row>
    <row r="406" spans="1:3">
      <c r="A406" s="187" t="s">
        <v>2103</v>
      </c>
      <c r="B406" s="189">
        <v>42495000</v>
      </c>
      <c r="C406" s="17" t="s">
        <v>110</v>
      </c>
    </row>
    <row r="407" spans="1:3">
      <c r="A407" s="188" t="s">
        <v>2104</v>
      </c>
      <c r="B407" s="190">
        <v>42495000</v>
      </c>
      <c r="C407" s="17" t="s">
        <v>110</v>
      </c>
    </row>
    <row r="408" spans="1:3">
      <c r="A408" s="187" t="s">
        <v>98</v>
      </c>
      <c r="B408" s="189">
        <v>100269480</v>
      </c>
      <c r="C408" s="17" t="s">
        <v>110</v>
      </c>
    </row>
    <row r="409" spans="1:3">
      <c r="A409" s="188" t="s">
        <v>2105</v>
      </c>
      <c r="B409" s="190">
        <v>14415830</v>
      </c>
      <c r="C409" s="17" t="s">
        <v>110</v>
      </c>
    </row>
    <row r="410" spans="1:3">
      <c r="A410" s="188" t="s">
        <v>2106</v>
      </c>
      <c r="B410" s="190">
        <v>28786830</v>
      </c>
      <c r="C410" s="17" t="s">
        <v>110</v>
      </c>
    </row>
    <row r="411" spans="1:3">
      <c r="A411" s="188" t="s">
        <v>2107</v>
      </c>
      <c r="B411" s="190">
        <v>28786810</v>
      </c>
      <c r="C411" s="17" t="s">
        <v>110</v>
      </c>
    </row>
    <row r="412" spans="1:3">
      <c r="A412" s="188" t="s">
        <v>2108</v>
      </c>
      <c r="B412" s="190">
        <v>28280010</v>
      </c>
      <c r="C412" s="17" t="s">
        <v>110</v>
      </c>
    </row>
    <row r="413" spans="1:3">
      <c r="A413" s="187" t="s">
        <v>2109</v>
      </c>
      <c r="B413" s="189">
        <v>10036320</v>
      </c>
      <c r="C413" s="17" t="s">
        <v>110</v>
      </c>
    </row>
    <row r="414" spans="1:3">
      <c r="A414" s="188" t="s">
        <v>2110</v>
      </c>
      <c r="B414" s="190">
        <v>10036320</v>
      </c>
      <c r="C414" s="17" t="s">
        <v>110</v>
      </c>
    </row>
    <row r="415" spans="1:3">
      <c r="A415" s="187" t="s">
        <v>23</v>
      </c>
      <c r="B415" s="189">
        <v>39978134</v>
      </c>
      <c r="C415" s="17" t="s">
        <v>110</v>
      </c>
    </row>
    <row r="416" spans="1:3">
      <c r="A416" s="188" t="s">
        <v>2111</v>
      </c>
      <c r="B416" s="190">
        <v>20182127</v>
      </c>
      <c r="C416" s="17" t="s">
        <v>110</v>
      </c>
    </row>
    <row r="417" spans="1:3">
      <c r="A417" s="188" t="s">
        <v>2112</v>
      </c>
      <c r="B417" s="190">
        <v>19796007</v>
      </c>
      <c r="C417" s="17" t="s">
        <v>110</v>
      </c>
    </row>
    <row r="418" spans="1:3">
      <c r="A418" s="187" t="s">
        <v>749</v>
      </c>
      <c r="B418" s="189">
        <v>346204060</v>
      </c>
      <c r="C418" s="17" t="s">
        <v>110</v>
      </c>
    </row>
    <row r="419" spans="1:3">
      <c r="A419" s="188" t="s">
        <v>2113</v>
      </c>
      <c r="B419" s="190">
        <v>58900820</v>
      </c>
      <c r="C419" s="17" t="s">
        <v>110</v>
      </c>
    </row>
    <row r="420" spans="1:3">
      <c r="A420" s="188" t="s">
        <v>2114</v>
      </c>
      <c r="B420" s="190">
        <v>57663200</v>
      </c>
      <c r="C420" s="17" t="s">
        <v>110</v>
      </c>
    </row>
    <row r="421" spans="1:3">
      <c r="A421" s="188" t="s">
        <v>2115</v>
      </c>
      <c r="B421" s="190">
        <v>57663240</v>
      </c>
      <c r="C421" s="17" t="s">
        <v>110</v>
      </c>
    </row>
    <row r="422" spans="1:3">
      <c r="A422" s="188" t="s">
        <v>2116</v>
      </c>
      <c r="B422" s="190">
        <v>57664000</v>
      </c>
      <c r="C422" s="17" t="s">
        <v>110</v>
      </c>
    </row>
    <row r="423" spans="1:3">
      <c r="A423" s="188" t="s">
        <v>2117</v>
      </c>
      <c r="B423" s="190">
        <v>57663200</v>
      </c>
      <c r="C423" s="17" t="s">
        <v>110</v>
      </c>
    </row>
    <row r="424" spans="1:3">
      <c r="A424" s="188" t="s">
        <v>2118</v>
      </c>
      <c r="B424" s="190">
        <v>56649600</v>
      </c>
      <c r="C424" s="17" t="s">
        <v>110</v>
      </c>
    </row>
    <row r="425" spans="1:3">
      <c r="A425" s="187" t="s">
        <v>2119</v>
      </c>
      <c r="B425" s="189">
        <v>10084582</v>
      </c>
      <c r="C425" s="17" t="s">
        <v>110</v>
      </c>
    </row>
    <row r="426" spans="1:3">
      <c r="A426" s="188" t="s">
        <v>2120</v>
      </c>
      <c r="B426" s="190">
        <v>3393700</v>
      </c>
      <c r="C426" s="17" t="s">
        <v>110</v>
      </c>
    </row>
    <row r="427" spans="1:3">
      <c r="A427" s="188" t="s">
        <v>2121</v>
      </c>
      <c r="B427" s="190">
        <v>6690882</v>
      </c>
      <c r="C427" s="17" t="s">
        <v>110</v>
      </c>
    </row>
    <row r="428" spans="1:3">
      <c r="A428" s="187" t="s">
        <v>196</v>
      </c>
      <c r="B428" s="189">
        <v>439265824</v>
      </c>
      <c r="C428" s="17" t="s">
        <v>110</v>
      </c>
    </row>
    <row r="429" spans="1:3">
      <c r="A429" s="188" t="s">
        <v>2122</v>
      </c>
      <c r="B429" s="190">
        <v>38362987</v>
      </c>
      <c r="C429" s="17" t="s">
        <v>110</v>
      </c>
    </row>
    <row r="430" spans="1:3">
      <c r="A430" s="188" t="s">
        <v>2123</v>
      </c>
      <c r="B430" s="190">
        <v>43364985</v>
      </c>
      <c r="C430" s="17" t="s">
        <v>110</v>
      </c>
    </row>
    <row r="431" spans="1:3">
      <c r="A431" s="188" t="s">
        <v>2124</v>
      </c>
      <c r="B431" s="190">
        <v>57719980</v>
      </c>
      <c r="C431" s="17" t="s">
        <v>110</v>
      </c>
    </row>
    <row r="432" spans="1:3">
      <c r="A432" s="188" t="s">
        <v>2125</v>
      </c>
      <c r="B432" s="190">
        <v>49045000</v>
      </c>
      <c r="C432" s="17" t="s">
        <v>110</v>
      </c>
    </row>
    <row r="433" spans="1:3">
      <c r="A433" s="188" t="s">
        <v>2126</v>
      </c>
      <c r="B433" s="190">
        <v>37493287</v>
      </c>
      <c r="C433" s="17" t="s">
        <v>110</v>
      </c>
    </row>
    <row r="434" spans="1:3">
      <c r="A434" s="188" t="s">
        <v>2127</v>
      </c>
      <c r="B434" s="190">
        <v>43247400</v>
      </c>
      <c r="C434" s="17" t="s">
        <v>110</v>
      </c>
    </row>
    <row r="435" spans="1:3">
      <c r="A435" s="188" t="s">
        <v>2128</v>
      </c>
      <c r="B435" s="190">
        <v>42539985</v>
      </c>
      <c r="C435" s="17" t="s">
        <v>110</v>
      </c>
    </row>
    <row r="436" spans="1:3">
      <c r="A436" s="188" t="s">
        <v>2129</v>
      </c>
      <c r="B436" s="190">
        <v>42494985</v>
      </c>
      <c r="C436" s="17" t="s">
        <v>110</v>
      </c>
    </row>
    <row r="437" spans="1:3">
      <c r="A437" s="188" t="s">
        <v>2130</v>
      </c>
      <c r="B437" s="190">
        <v>42487230</v>
      </c>
      <c r="C437" s="17" t="s">
        <v>110</v>
      </c>
    </row>
    <row r="438" spans="1:3">
      <c r="A438" s="188" t="s">
        <v>2131</v>
      </c>
      <c r="B438" s="190">
        <v>42509985</v>
      </c>
      <c r="C438" s="17" t="s">
        <v>110</v>
      </c>
    </row>
    <row r="439" spans="1:3">
      <c r="A439" s="187" t="s">
        <v>112</v>
      </c>
      <c r="B439" s="189">
        <v>67874020</v>
      </c>
      <c r="C439" s="17" t="s">
        <v>110</v>
      </c>
    </row>
    <row r="440" spans="1:3">
      <c r="A440" s="188" t="s">
        <v>2132</v>
      </c>
      <c r="B440" s="190">
        <v>67874020</v>
      </c>
      <c r="C440" s="17" t="s">
        <v>110</v>
      </c>
    </row>
    <row r="441" spans="1:3">
      <c r="A441" s="187" t="s">
        <v>2133</v>
      </c>
      <c r="B441" s="189">
        <v>66908900</v>
      </c>
      <c r="C441" s="17" t="s">
        <v>110</v>
      </c>
    </row>
    <row r="442" spans="1:3">
      <c r="A442" s="188" t="s">
        <v>2134</v>
      </c>
      <c r="B442" s="190">
        <v>66908900</v>
      </c>
      <c r="C442" s="17" t="s">
        <v>110</v>
      </c>
    </row>
    <row r="443" spans="1:3">
      <c r="A443" s="187" t="s">
        <v>2135</v>
      </c>
      <c r="B443" s="189">
        <v>100363230</v>
      </c>
      <c r="C443" s="17" t="s">
        <v>110</v>
      </c>
    </row>
    <row r="444" spans="1:3">
      <c r="A444" s="188" t="s">
        <v>2136</v>
      </c>
      <c r="B444" s="190">
        <v>100363230</v>
      </c>
      <c r="C444" s="17" t="s">
        <v>110</v>
      </c>
    </row>
    <row r="445" spans="1:3">
      <c r="A445" s="187" t="s">
        <v>2137</v>
      </c>
      <c r="B445" s="189">
        <v>28831600</v>
      </c>
      <c r="C445" s="17" t="s">
        <v>110</v>
      </c>
    </row>
    <row r="446" spans="1:3">
      <c r="A446" s="188" t="s">
        <v>2138</v>
      </c>
      <c r="B446" s="190">
        <v>28831600</v>
      </c>
      <c r="C446" s="17" t="s">
        <v>110</v>
      </c>
    </row>
    <row r="447" spans="1:3">
      <c r="A447" s="187" t="s">
        <v>24</v>
      </c>
      <c r="B447" s="189">
        <v>26009048</v>
      </c>
      <c r="C447" s="17" t="s">
        <v>110</v>
      </c>
    </row>
    <row r="448" spans="1:3">
      <c r="A448" s="188" t="s">
        <v>2139</v>
      </c>
      <c r="B448" s="190">
        <v>20193936</v>
      </c>
      <c r="C448" s="17" t="s">
        <v>110</v>
      </c>
    </row>
    <row r="449" spans="1:3">
      <c r="A449" s="188" t="s">
        <v>2140</v>
      </c>
      <c r="B449" s="190">
        <v>5815112</v>
      </c>
      <c r="C449" s="17" t="s">
        <v>110</v>
      </c>
    </row>
    <row r="450" spans="1:3">
      <c r="A450" s="187" t="s">
        <v>1668</v>
      </c>
      <c r="B450" s="189">
        <v>134468373.66</v>
      </c>
      <c r="C450" s="17" t="s">
        <v>110</v>
      </c>
    </row>
    <row r="451" spans="1:3">
      <c r="A451" s="188" t="s">
        <v>2141</v>
      </c>
      <c r="B451" s="190">
        <v>3979697.66</v>
      </c>
      <c r="C451" s="17" t="s">
        <v>110</v>
      </c>
    </row>
    <row r="452" spans="1:3">
      <c r="A452" s="188" t="s">
        <v>2142</v>
      </c>
      <c r="B452" s="190">
        <v>887876</v>
      </c>
      <c r="C452" s="17" t="s">
        <v>110</v>
      </c>
    </row>
    <row r="453" spans="1:3">
      <c r="A453" s="188" t="s">
        <v>2143</v>
      </c>
      <c r="B453" s="190">
        <v>58900800</v>
      </c>
      <c r="C453" s="17" t="s">
        <v>110</v>
      </c>
    </row>
    <row r="454" spans="1:3">
      <c r="A454" s="188" t="s">
        <v>2144</v>
      </c>
      <c r="B454" s="190">
        <v>70700000</v>
      </c>
      <c r="C454" s="17" t="s">
        <v>110</v>
      </c>
    </row>
    <row r="455" spans="1:3">
      <c r="A455" s="187" t="s">
        <v>2145</v>
      </c>
      <c r="B455" s="189">
        <v>16970885</v>
      </c>
      <c r="C455" s="17" t="s">
        <v>110</v>
      </c>
    </row>
    <row r="456" spans="1:3">
      <c r="A456" s="188" t="s">
        <v>2146</v>
      </c>
      <c r="B456" s="190">
        <v>16970885</v>
      </c>
      <c r="C456" s="17" t="s">
        <v>110</v>
      </c>
    </row>
    <row r="457" spans="1:3">
      <c r="A457" s="187" t="s">
        <v>131</v>
      </c>
      <c r="B457" s="189">
        <v>6330000</v>
      </c>
      <c r="C457" s="17" t="s">
        <v>110</v>
      </c>
    </row>
    <row r="458" spans="1:3">
      <c r="A458" s="188" t="s">
        <v>2147</v>
      </c>
      <c r="B458" s="190">
        <v>6330000</v>
      </c>
      <c r="C458" s="17" t="s">
        <v>110</v>
      </c>
    </row>
    <row r="459" spans="1:3">
      <c r="A459" s="187" t="s">
        <v>2148</v>
      </c>
      <c r="B459" s="189">
        <v>28324810</v>
      </c>
      <c r="C459" s="17" t="s">
        <v>110</v>
      </c>
    </row>
    <row r="460" spans="1:3">
      <c r="A460" s="188" t="s">
        <v>2149</v>
      </c>
      <c r="B460" s="190">
        <v>28324810</v>
      </c>
      <c r="C460" s="17" t="s">
        <v>110</v>
      </c>
    </row>
    <row r="461" spans="1:3">
      <c r="A461" s="187" t="s">
        <v>527</v>
      </c>
      <c r="B461" s="189">
        <v>500000</v>
      </c>
      <c r="C461" s="19">
        <v>110400</v>
      </c>
    </row>
    <row r="462" spans="1:3">
      <c r="A462" s="188" t="s">
        <v>2150</v>
      </c>
      <c r="B462" s="190">
        <v>500000</v>
      </c>
      <c r="C462" s="19">
        <v>110400</v>
      </c>
    </row>
    <row r="463" spans="1:3">
      <c r="A463" s="187" t="s">
        <v>2151</v>
      </c>
      <c r="B463" s="189">
        <v>28831600</v>
      </c>
      <c r="C463" s="17" t="s">
        <v>110</v>
      </c>
    </row>
    <row r="464" spans="1:3">
      <c r="A464" s="188" t="s">
        <v>2152</v>
      </c>
      <c r="B464" s="190">
        <v>28831600</v>
      </c>
      <c r="C464" s="17" t="s">
        <v>110</v>
      </c>
    </row>
    <row r="465" spans="1:3">
      <c r="A465" s="187" t="s">
        <v>1798</v>
      </c>
      <c r="B465" s="189">
        <v>488320</v>
      </c>
      <c r="C465" s="19">
        <v>244160</v>
      </c>
    </row>
    <row r="466" spans="1:3">
      <c r="A466" s="188" t="s">
        <v>2153</v>
      </c>
      <c r="B466" s="190">
        <v>488320</v>
      </c>
      <c r="C466" s="19">
        <v>244160</v>
      </c>
    </row>
    <row r="467" spans="1:3">
      <c r="A467" s="187" t="s">
        <v>142</v>
      </c>
      <c r="B467" s="189">
        <v>84900250</v>
      </c>
      <c r="C467" s="17" t="s">
        <v>110</v>
      </c>
    </row>
    <row r="468" spans="1:3">
      <c r="A468" s="188" t="s">
        <v>2154</v>
      </c>
      <c r="B468" s="190">
        <v>84900250</v>
      </c>
      <c r="C468" s="17" t="s">
        <v>110</v>
      </c>
    </row>
    <row r="469" spans="1:3">
      <c r="A469" s="187" t="s">
        <v>2155</v>
      </c>
      <c r="B469" s="189">
        <v>113299240</v>
      </c>
      <c r="C469" s="17" t="s">
        <v>110</v>
      </c>
    </row>
    <row r="470" spans="1:3">
      <c r="A470" s="188" t="s">
        <v>2156</v>
      </c>
      <c r="B470" s="190">
        <v>113299240</v>
      </c>
      <c r="C470" s="17" t="s">
        <v>110</v>
      </c>
    </row>
    <row r="471" spans="1:3">
      <c r="A471" s="187" t="s">
        <v>2157</v>
      </c>
      <c r="B471" s="189">
        <v>16727220</v>
      </c>
      <c r="C471" s="17" t="s">
        <v>110</v>
      </c>
    </row>
    <row r="472" spans="1:3">
      <c r="A472" s="188" t="s">
        <v>2158</v>
      </c>
      <c r="B472" s="190">
        <v>16727220</v>
      </c>
      <c r="C472" s="17" t="s">
        <v>110</v>
      </c>
    </row>
    <row r="473" spans="1:3">
      <c r="A473" s="187" t="s">
        <v>2159</v>
      </c>
      <c r="B473" s="189">
        <v>53923520</v>
      </c>
      <c r="C473" s="17" t="s">
        <v>110</v>
      </c>
    </row>
    <row r="474" spans="1:3">
      <c r="A474" s="188" t="s">
        <v>2160</v>
      </c>
      <c r="B474" s="190">
        <v>27160000</v>
      </c>
      <c r="C474" s="17" t="s">
        <v>110</v>
      </c>
    </row>
    <row r="475" spans="1:3">
      <c r="A475" s="188" t="s">
        <v>2161</v>
      </c>
      <c r="B475" s="190">
        <v>26763520</v>
      </c>
      <c r="C475" s="17" t="s">
        <v>110</v>
      </c>
    </row>
    <row r="476" spans="1:3">
      <c r="A476" s="187" t="s">
        <v>2162</v>
      </c>
      <c r="B476" s="189">
        <v>11514724</v>
      </c>
      <c r="C476" s="17" t="s">
        <v>110</v>
      </c>
    </row>
    <row r="477" spans="1:3">
      <c r="A477" s="188" t="s">
        <v>2163</v>
      </c>
      <c r="B477" s="190">
        <v>11514724</v>
      </c>
      <c r="C477" s="17" t="s">
        <v>110</v>
      </c>
    </row>
    <row r="478" spans="1:3">
      <c r="A478" s="187" t="s">
        <v>2164</v>
      </c>
      <c r="B478" s="189">
        <v>86360430</v>
      </c>
      <c r="C478" s="17" t="s">
        <v>110</v>
      </c>
    </row>
    <row r="479" spans="1:3">
      <c r="A479" s="188" t="s">
        <v>2165</v>
      </c>
      <c r="B479" s="190">
        <v>86360430</v>
      </c>
      <c r="C479" s="17" t="s">
        <v>110</v>
      </c>
    </row>
    <row r="480" spans="1:3">
      <c r="A480" s="187" t="s">
        <v>1781</v>
      </c>
      <c r="B480" s="189">
        <v>64569000</v>
      </c>
      <c r="C480" s="17" t="s">
        <v>110</v>
      </c>
    </row>
    <row r="481" spans="1:3">
      <c r="A481" s="188" t="s">
        <v>2166</v>
      </c>
      <c r="B481" s="190">
        <v>57792000</v>
      </c>
      <c r="C481" s="17" t="s">
        <v>110</v>
      </c>
    </row>
    <row r="482" spans="1:3">
      <c r="A482" s="188" t="s">
        <v>2167</v>
      </c>
      <c r="B482" s="190">
        <v>6777000</v>
      </c>
      <c r="C482" s="17" t="s">
        <v>110</v>
      </c>
    </row>
    <row r="483" spans="1:3">
      <c r="A483" s="187" t="s">
        <v>1669</v>
      </c>
      <c r="B483" s="189">
        <v>17590980</v>
      </c>
      <c r="C483" s="17" t="s">
        <v>110</v>
      </c>
    </row>
    <row r="484" spans="1:3">
      <c r="A484" s="188" t="s">
        <v>2168</v>
      </c>
      <c r="B484" s="190">
        <v>13806500</v>
      </c>
      <c r="C484" s="17" t="s">
        <v>110</v>
      </c>
    </row>
    <row r="485" spans="1:3">
      <c r="A485" s="188" t="s">
        <v>2169</v>
      </c>
      <c r="B485" s="190">
        <v>3784480</v>
      </c>
      <c r="C485" s="17" t="s">
        <v>110</v>
      </c>
    </row>
    <row r="486" spans="1:3">
      <c r="A486" s="187" t="s">
        <v>2170</v>
      </c>
      <c r="B486" s="189">
        <v>339370000</v>
      </c>
      <c r="C486" s="17" t="s">
        <v>110</v>
      </c>
    </row>
    <row r="487" spans="1:3">
      <c r="A487" s="188" t="s">
        <v>2171</v>
      </c>
      <c r="B487" s="190">
        <v>339370000</v>
      </c>
      <c r="C487" s="17" t="s">
        <v>110</v>
      </c>
    </row>
    <row r="488" spans="1:3">
      <c r="A488" s="187" t="s">
        <v>25</v>
      </c>
      <c r="B488" s="189">
        <v>100291915</v>
      </c>
      <c r="C488" s="17" t="s">
        <v>110</v>
      </c>
    </row>
    <row r="489" spans="1:3">
      <c r="A489" s="188" t="s">
        <v>2172</v>
      </c>
      <c r="B489" s="190">
        <v>28831660</v>
      </c>
      <c r="C489" s="17" t="s">
        <v>110</v>
      </c>
    </row>
    <row r="490" spans="1:3">
      <c r="A490" s="188" t="s">
        <v>2173</v>
      </c>
      <c r="B490" s="190">
        <v>14393440</v>
      </c>
      <c r="C490" s="17" t="s">
        <v>110</v>
      </c>
    </row>
    <row r="491" spans="1:3">
      <c r="A491" s="188" t="s">
        <v>2174</v>
      </c>
      <c r="B491" s="190">
        <v>14393405</v>
      </c>
      <c r="C491" s="17" t="s">
        <v>110</v>
      </c>
    </row>
    <row r="492" spans="1:3">
      <c r="A492" s="188" t="s">
        <v>2175</v>
      </c>
      <c r="B492" s="190">
        <v>14393405</v>
      </c>
      <c r="C492" s="17" t="s">
        <v>110</v>
      </c>
    </row>
    <row r="493" spans="1:3">
      <c r="A493" s="188" t="s">
        <v>2176</v>
      </c>
      <c r="B493" s="190">
        <v>14140005</v>
      </c>
      <c r="C493" s="17" t="s">
        <v>110</v>
      </c>
    </row>
    <row r="494" spans="1:3">
      <c r="A494" s="188" t="s">
        <v>2177</v>
      </c>
      <c r="B494" s="190">
        <v>14140000</v>
      </c>
      <c r="C494" s="17" t="s">
        <v>110</v>
      </c>
    </row>
    <row r="495" spans="1:3">
      <c r="A495" s="187" t="s">
        <v>26</v>
      </c>
      <c r="B495" s="189">
        <v>1853225000</v>
      </c>
      <c r="C495" s="17" t="s">
        <v>110</v>
      </c>
    </row>
    <row r="496" spans="1:3">
      <c r="A496" s="188" t="s">
        <v>2178</v>
      </c>
      <c r="B496" s="190">
        <v>31625000</v>
      </c>
      <c r="C496" s="17" t="s">
        <v>110</v>
      </c>
    </row>
    <row r="497" spans="1:3">
      <c r="A497" s="188" t="s">
        <v>2179</v>
      </c>
      <c r="B497" s="190">
        <v>12650000</v>
      </c>
      <c r="C497" s="17" t="s">
        <v>110</v>
      </c>
    </row>
    <row r="498" spans="1:3">
      <c r="A498" s="188" t="s">
        <v>2180</v>
      </c>
      <c r="B498" s="190">
        <v>37950000</v>
      </c>
      <c r="C498" s="17" t="s">
        <v>110</v>
      </c>
    </row>
    <row r="499" spans="1:3">
      <c r="A499" s="188" t="s">
        <v>2181</v>
      </c>
      <c r="B499" s="190">
        <v>37950000</v>
      </c>
      <c r="C499" s="17" t="s">
        <v>110</v>
      </c>
    </row>
    <row r="500" spans="1:3">
      <c r="A500" s="188" t="s">
        <v>2182</v>
      </c>
      <c r="B500" s="190">
        <v>37950000</v>
      </c>
      <c r="C500" s="17" t="s">
        <v>110</v>
      </c>
    </row>
    <row r="501" spans="1:3">
      <c r="A501" s="188" t="s">
        <v>2183</v>
      </c>
      <c r="B501" s="190">
        <v>44275000</v>
      </c>
      <c r="C501" s="17" t="s">
        <v>110</v>
      </c>
    </row>
    <row r="502" spans="1:3">
      <c r="A502" s="188" t="s">
        <v>2184</v>
      </c>
      <c r="B502" s="190">
        <v>31625000</v>
      </c>
      <c r="C502" s="17" t="s">
        <v>110</v>
      </c>
    </row>
    <row r="503" spans="1:3">
      <c r="A503" s="188" t="s">
        <v>2185</v>
      </c>
      <c r="B503" s="190">
        <v>44275000</v>
      </c>
      <c r="C503" s="17" t="s">
        <v>110</v>
      </c>
    </row>
    <row r="504" spans="1:3">
      <c r="A504" s="188" t="s">
        <v>2186</v>
      </c>
      <c r="B504" s="190">
        <v>31625000</v>
      </c>
      <c r="C504" s="17" t="s">
        <v>110</v>
      </c>
    </row>
    <row r="505" spans="1:3">
      <c r="A505" s="188" t="s">
        <v>2187</v>
      </c>
      <c r="B505" s="190">
        <v>37950000</v>
      </c>
      <c r="C505" s="17" t="s">
        <v>110</v>
      </c>
    </row>
    <row r="506" spans="1:3">
      <c r="A506" s="188" t="s">
        <v>2188</v>
      </c>
      <c r="B506" s="190">
        <v>44275000</v>
      </c>
      <c r="C506" s="17" t="s">
        <v>110</v>
      </c>
    </row>
    <row r="507" spans="1:3">
      <c r="A507" s="188" t="s">
        <v>2189</v>
      </c>
      <c r="B507" s="190">
        <v>37950000</v>
      </c>
      <c r="C507" s="17" t="s">
        <v>110</v>
      </c>
    </row>
    <row r="508" spans="1:3">
      <c r="A508" s="188" t="s">
        <v>2190</v>
      </c>
      <c r="B508" s="190">
        <v>31625000</v>
      </c>
      <c r="C508" s="17" t="s">
        <v>110</v>
      </c>
    </row>
    <row r="509" spans="1:3">
      <c r="A509" s="188" t="s">
        <v>2191</v>
      </c>
      <c r="B509" s="190">
        <v>18975000</v>
      </c>
      <c r="C509" s="17" t="s">
        <v>110</v>
      </c>
    </row>
    <row r="510" spans="1:3">
      <c r="A510" s="188" t="s">
        <v>2192</v>
      </c>
      <c r="B510" s="190">
        <v>37950000</v>
      </c>
      <c r="C510" s="17" t="s">
        <v>110</v>
      </c>
    </row>
    <row r="511" spans="1:3">
      <c r="A511" s="188" t="s">
        <v>2193</v>
      </c>
      <c r="B511" s="190">
        <v>12650000</v>
      </c>
      <c r="C511" s="17" t="s">
        <v>110</v>
      </c>
    </row>
    <row r="512" spans="1:3">
      <c r="A512" s="188" t="s">
        <v>2194</v>
      </c>
      <c r="B512" s="190">
        <v>44275000</v>
      </c>
      <c r="C512" s="17" t="s">
        <v>110</v>
      </c>
    </row>
    <row r="513" spans="1:3">
      <c r="A513" s="188" t="s">
        <v>2195</v>
      </c>
      <c r="B513" s="190">
        <v>63250000</v>
      </c>
      <c r="C513" s="17" t="s">
        <v>110</v>
      </c>
    </row>
    <row r="514" spans="1:3">
      <c r="A514" s="188" t="s">
        <v>2196</v>
      </c>
      <c r="B514" s="190">
        <v>25300000</v>
      </c>
      <c r="C514" s="17" t="s">
        <v>110</v>
      </c>
    </row>
    <row r="515" spans="1:3">
      <c r="A515" s="188" t="s">
        <v>2197</v>
      </c>
      <c r="B515" s="190">
        <v>18975000</v>
      </c>
      <c r="C515" s="17" t="s">
        <v>110</v>
      </c>
    </row>
    <row r="516" spans="1:3">
      <c r="A516" s="188" t="s">
        <v>2198</v>
      </c>
      <c r="B516" s="190">
        <v>31625000</v>
      </c>
      <c r="C516" s="17" t="s">
        <v>110</v>
      </c>
    </row>
    <row r="517" spans="1:3">
      <c r="A517" s="188" t="s">
        <v>2199</v>
      </c>
      <c r="B517" s="190">
        <v>37950000</v>
      </c>
      <c r="C517" s="17" t="s">
        <v>110</v>
      </c>
    </row>
    <row r="518" spans="1:3">
      <c r="A518" s="188" t="s">
        <v>2200</v>
      </c>
      <c r="B518" s="190">
        <v>6325000</v>
      </c>
      <c r="C518" s="17" t="s">
        <v>110</v>
      </c>
    </row>
    <row r="519" spans="1:3">
      <c r="A519" s="188" t="s">
        <v>2201</v>
      </c>
      <c r="B519" s="190">
        <v>31625000</v>
      </c>
      <c r="C519" s="17" t="s">
        <v>110</v>
      </c>
    </row>
    <row r="520" spans="1:3">
      <c r="A520" s="188" t="s">
        <v>2202</v>
      </c>
      <c r="B520" s="190">
        <v>37950000</v>
      </c>
      <c r="C520" s="17" t="s">
        <v>110</v>
      </c>
    </row>
    <row r="521" spans="1:3">
      <c r="A521" s="188" t="s">
        <v>2203</v>
      </c>
      <c r="B521" s="190">
        <v>31625000</v>
      </c>
      <c r="C521" s="17" t="s">
        <v>110</v>
      </c>
    </row>
    <row r="522" spans="1:3">
      <c r="A522" s="188" t="s">
        <v>2204</v>
      </c>
      <c r="B522" s="190">
        <v>6325000</v>
      </c>
      <c r="C522" s="17" t="s">
        <v>110</v>
      </c>
    </row>
    <row r="523" spans="1:3">
      <c r="A523" s="188" t="s">
        <v>2205</v>
      </c>
      <c r="B523" s="190">
        <v>18975000</v>
      </c>
      <c r="C523" s="17" t="s">
        <v>110</v>
      </c>
    </row>
    <row r="524" spans="1:3">
      <c r="A524" s="188" t="s">
        <v>2206</v>
      </c>
      <c r="B524" s="190">
        <v>31625000</v>
      </c>
      <c r="C524" s="17" t="s">
        <v>110</v>
      </c>
    </row>
    <row r="525" spans="1:3">
      <c r="A525" s="188" t="s">
        <v>2207</v>
      </c>
      <c r="B525" s="190">
        <v>37950000</v>
      </c>
      <c r="C525" s="17" t="s">
        <v>110</v>
      </c>
    </row>
    <row r="526" spans="1:3">
      <c r="A526" s="188" t="s">
        <v>2208</v>
      </c>
      <c r="B526" s="190">
        <v>37950000</v>
      </c>
      <c r="C526" s="17" t="s">
        <v>110</v>
      </c>
    </row>
    <row r="527" spans="1:3">
      <c r="A527" s="188" t="s">
        <v>2209</v>
      </c>
      <c r="B527" s="190">
        <v>18975000</v>
      </c>
      <c r="C527" s="17" t="s">
        <v>110</v>
      </c>
    </row>
    <row r="528" spans="1:3">
      <c r="A528" s="188" t="s">
        <v>2210</v>
      </c>
      <c r="B528" s="190">
        <v>31625000</v>
      </c>
      <c r="C528" s="17" t="s">
        <v>110</v>
      </c>
    </row>
    <row r="529" spans="1:3">
      <c r="A529" s="188" t="s">
        <v>2211</v>
      </c>
      <c r="B529" s="190">
        <v>31625000</v>
      </c>
      <c r="C529" s="17" t="s">
        <v>110</v>
      </c>
    </row>
    <row r="530" spans="1:3">
      <c r="A530" s="188" t="s">
        <v>2212</v>
      </c>
      <c r="B530" s="190">
        <v>12650000</v>
      </c>
      <c r="C530" s="17" t="s">
        <v>110</v>
      </c>
    </row>
    <row r="531" spans="1:3">
      <c r="A531" s="188" t="s">
        <v>2213</v>
      </c>
      <c r="B531" s="190">
        <v>37950000</v>
      </c>
      <c r="C531" s="17" t="s">
        <v>110</v>
      </c>
    </row>
    <row r="532" spans="1:3">
      <c r="A532" s="188" t="s">
        <v>2214</v>
      </c>
      <c r="B532" s="190">
        <v>56925000</v>
      </c>
      <c r="C532" s="17" t="s">
        <v>110</v>
      </c>
    </row>
    <row r="533" spans="1:3">
      <c r="A533" s="188" t="s">
        <v>2215</v>
      </c>
      <c r="B533" s="190">
        <v>18975000</v>
      </c>
      <c r="C533" s="17" t="s">
        <v>110</v>
      </c>
    </row>
    <row r="534" spans="1:3">
      <c r="A534" s="188" t="s">
        <v>2216</v>
      </c>
      <c r="B534" s="190">
        <v>44275000</v>
      </c>
      <c r="C534" s="17" t="s">
        <v>110</v>
      </c>
    </row>
    <row r="535" spans="1:3">
      <c r="A535" s="188" t="s">
        <v>2217</v>
      </c>
      <c r="B535" s="190">
        <v>37950000</v>
      </c>
      <c r="C535" s="17" t="s">
        <v>110</v>
      </c>
    </row>
    <row r="536" spans="1:3">
      <c r="A536" s="188" t="s">
        <v>2218</v>
      </c>
      <c r="B536" s="190">
        <v>6325000</v>
      </c>
      <c r="C536" s="17" t="s">
        <v>110</v>
      </c>
    </row>
    <row r="537" spans="1:3">
      <c r="A537" s="188" t="s">
        <v>2219</v>
      </c>
      <c r="B537" s="190">
        <v>31625000</v>
      </c>
      <c r="C537" s="17" t="s">
        <v>110</v>
      </c>
    </row>
    <row r="538" spans="1:3">
      <c r="A538" s="188" t="s">
        <v>2220</v>
      </c>
      <c r="B538" s="190">
        <v>18975000</v>
      </c>
      <c r="C538" s="17" t="s">
        <v>110</v>
      </c>
    </row>
    <row r="539" spans="1:3">
      <c r="A539" s="188" t="s">
        <v>2221</v>
      </c>
      <c r="B539" s="190">
        <v>37950000</v>
      </c>
      <c r="C539" s="17" t="s">
        <v>110</v>
      </c>
    </row>
    <row r="540" spans="1:3">
      <c r="A540" s="188" t="s">
        <v>2222</v>
      </c>
      <c r="B540" s="190">
        <v>31625000</v>
      </c>
      <c r="C540" s="17" t="s">
        <v>110</v>
      </c>
    </row>
    <row r="541" spans="1:3">
      <c r="A541" s="188" t="s">
        <v>2223</v>
      </c>
      <c r="B541" s="190">
        <v>31625000</v>
      </c>
      <c r="C541" s="17" t="s">
        <v>110</v>
      </c>
    </row>
    <row r="542" spans="1:3">
      <c r="A542" s="188" t="s">
        <v>2224</v>
      </c>
      <c r="B542" s="190">
        <v>44275000</v>
      </c>
      <c r="C542" s="17" t="s">
        <v>110</v>
      </c>
    </row>
    <row r="543" spans="1:3">
      <c r="A543" s="188" t="s">
        <v>2225</v>
      </c>
      <c r="B543" s="190">
        <v>44275000</v>
      </c>
      <c r="C543" s="17" t="s">
        <v>110</v>
      </c>
    </row>
    <row r="544" spans="1:3">
      <c r="A544" s="188" t="s">
        <v>2226</v>
      </c>
      <c r="B544" s="190">
        <v>44275000</v>
      </c>
      <c r="C544" s="17" t="s">
        <v>110</v>
      </c>
    </row>
    <row r="545" spans="1:3">
      <c r="A545" s="188" t="s">
        <v>2227</v>
      </c>
      <c r="B545" s="190">
        <v>18975000</v>
      </c>
      <c r="C545" s="17" t="s">
        <v>110</v>
      </c>
    </row>
    <row r="546" spans="1:3">
      <c r="A546" s="188" t="s">
        <v>2228</v>
      </c>
      <c r="B546" s="190">
        <v>25300000</v>
      </c>
      <c r="C546" s="17" t="s">
        <v>110</v>
      </c>
    </row>
    <row r="547" spans="1:3">
      <c r="A547" s="188" t="s">
        <v>2229</v>
      </c>
      <c r="B547" s="190">
        <v>44275000</v>
      </c>
      <c r="C547" s="17" t="s">
        <v>110</v>
      </c>
    </row>
    <row r="548" spans="1:3">
      <c r="A548" s="188" t="s">
        <v>2230</v>
      </c>
      <c r="B548" s="190">
        <v>6325000</v>
      </c>
      <c r="C548" s="17" t="s">
        <v>110</v>
      </c>
    </row>
    <row r="549" spans="1:3">
      <c r="A549" s="188" t="s">
        <v>2231</v>
      </c>
      <c r="B549" s="190">
        <v>18975000</v>
      </c>
      <c r="C549" s="17" t="s">
        <v>110</v>
      </c>
    </row>
    <row r="550" spans="1:3">
      <c r="A550" s="188" t="s">
        <v>2232</v>
      </c>
      <c r="B550" s="190">
        <v>44275000</v>
      </c>
      <c r="C550" s="17" t="s">
        <v>110</v>
      </c>
    </row>
    <row r="551" spans="1:3">
      <c r="A551" s="188" t="s">
        <v>2233</v>
      </c>
      <c r="B551" s="190">
        <v>44275000</v>
      </c>
      <c r="C551" s="17" t="s">
        <v>110</v>
      </c>
    </row>
    <row r="552" spans="1:3">
      <c r="A552" s="188" t="s">
        <v>2234</v>
      </c>
      <c r="B552" s="190">
        <v>31625000</v>
      </c>
      <c r="C552" s="17" t="s">
        <v>110</v>
      </c>
    </row>
    <row r="553" spans="1:3">
      <c r="A553" s="188" t="s">
        <v>2235</v>
      </c>
      <c r="B553" s="190">
        <v>44275000</v>
      </c>
      <c r="C553" s="17" t="s">
        <v>110</v>
      </c>
    </row>
    <row r="554" spans="1:3">
      <c r="A554" s="187" t="s">
        <v>2236</v>
      </c>
      <c r="B554" s="189">
        <v>128983515</v>
      </c>
      <c r="C554" s="17" t="s">
        <v>110</v>
      </c>
    </row>
    <row r="555" spans="1:3">
      <c r="A555" s="188" t="s">
        <v>2237</v>
      </c>
      <c r="B555" s="190">
        <v>43248015</v>
      </c>
      <c r="C555" s="17" t="s">
        <v>110</v>
      </c>
    </row>
    <row r="556" spans="1:3">
      <c r="A556" s="188" t="s">
        <v>2238</v>
      </c>
      <c r="B556" s="190">
        <v>43248000</v>
      </c>
      <c r="C556" s="17" t="s">
        <v>110</v>
      </c>
    </row>
    <row r="557" spans="1:3">
      <c r="A557" s="188" t="s">
        <v>2239</v>
      </c>
      <c r="B557" s="190">
        <v>42487500</v>
      </c>
      <c r="C557" s="17" t="s">
        <v>110</v>
      </c>
    </row>
    <row r="558" spans="1:3">
      <c r="A558" s="187" t="s">
        <v>27</v>
      </c>
      <c r="B558" s="189">
        <v>28834000</v>
      </c>
      <c r="C558" s="17" t="s">
        <v>110</v>
      </c>
    </row>
    <row r="559" spans="1:3">
      <c r="A559" s="188" t="s">
        <v>2240</v>
      </c>
      <c r="B559" s="190">
        <v>28834000</v>
      </c>
      <c r="C559" s="17" t="s">
        <v>110</v>
      </c>
    </row>
    <row r="560" spans="1:3">
      <c r="A560" s="187" t="s">
        <v>28</v>
      </c>
      <c r="B560" s="189">
        <v>63435690</v>
      </c>
      <c r="C560" s="17" t="s">
        <v>110</v>
      </c>
    </row>
    <row r="561" spans="1:3">
      <c r="A561" s="188" t="s">
        <v>2241</v>
      </c>
      <c r="B561" s="190">
        <v>28837770</v>
      </c>
      <c r="C561" s="17" t="s">
        <v>110</v>
      </c>
    </row>
    <row r="562" spans="1:3">
      <c r="A562" s="188" t="s">
        <v>2242</v>
      </c>
      <c r="B562" s="190">
        <v>34597920</v>
      </c>
      <c r="C562" s="17" t="s">
        <v>110</v>
      </c>
    </row>
    <row r="563" spans="1:3">
      <c r="A563" s="187" t="s">
        <v>528</v>
      </c>
      <c r="B563" s="189">
        <v>115326400</v>
      </c>
      <c r="C563" s="17" t="s">
        <v>110</v>
      </c>
    </row>
    <row r="564" spans="1:3">
      <c r="A564" s="188" t="s">
        <v>2243</v>
      </c>
      <c r="B564" s="190">
        <v>57663200</v>
      </c>
      <c r="C564" s="17" t="s">
        <v>110</v>
      </c>
    </row>
    <row r="565" spans="1:3">
      <c r="A565" s="188" t="s">
        <v>2244</v>
      </c>
      <c r="B565" s="190">
        <v>57663200</v>
      </c>
      <c r="C565" s="17" t="s">
        <v>110</v>
      </c>
    </row>
    <row r="566" spans="1:3">
      <c r="A566" s="187" t="s">
        <v>29</v>
      </c>
      <c r="B566" s="189">
        <v>29105400</v>
      </c>
      <c r="C566" s="19">
        <v>11044114.16</v>
      </c>
    </row>
    <row r="567" spans="1:3">
      <c r="A567" s="188" t="s">
        <v>13</v>
      </c>
      <c r="B567" s="190">
        <v>29105400</v>
      </c>
      <c r="C567" s="19">
        <v>11044114.16</v>
      </c>
    </row>
    <row r="568" spans="1:3">
      <c r="A568" s="187" t="s">
        <v>30</v>
      </c>
      <c r="B568" s="189">
        <v>6275818698.9399996</v>
      </c>
      <c r="C568" s="17" t="s">
        <v>110</v>
      </c>
    </row>
    <row r="569" spans="1:3">
      <c r="A569" s="188" t="s">
        <v>2245</v>
      </c>
      <c r="B569" s="190">
        <v>1258690476.3599999</v>
      </c>
      <c r="C569" s="17" t="s">
        <v>110</v>
      </c>
    </row>
    <row r="570" spans="1:3">
      <c r="A570" s="188" t="s">
        <v>2246</v>
      </c>
      <c r="B570" s="190">
        <v>1261900356.6099999</v>
      </c>
      <c r="C570" s="17" t="s">
        <v>110</v>
      </c>
    </row>
    <row r="571" spans="1:3">
      <c r="A571" s="188" t="s">
        <v>2247</v>
      </c>
      <c r="B571" s="190">
        <v>1255402884.01</v>
      </c>
      <c r="C571" s="17" t="s">
        <v>110</v>
      </c>
    </row>
    <row r="572" spans="1:3">
      <c r="A572" s="188" t="s">
        <v>2248</v>
      </c>
      <c r="B572" s="190">
        <v>1264234144.1400001</v>
      </c>
      <c r="C572" s="17" t="s">
        <v>110</v>
      </c>
    </row>
    <row r="573" spans="1:3">
      <c r="A573" s="188" t="s">
        <v>2249</v>
      </c>
      <c r="B573" s="190">
        <v>1235590837.8199999</v>
      </c>
      <c r="C573" s="17" t="s">
        <v>110</v>
      </c>
    </row>
    <row r="574" spans="1:3">
      <c r="A574" s="137" t="s">
        <v>9</v>
      </c>
      <c r="B574" s="138">
        <f>SUM(B7:B573)/2</f>
        <v>85255786377.259995</v>
      </c>
    </row>
  </sheetData>
  <autoFilter ref="A6:B574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25"/>
  <sheetViews>
    <sheetView view="pageBreakPreview" zoomScaleNormal="100" zoomScaleSheetLayoutView="100" workbookViewId="0">
      <selection activeCell="A4" sqref="A4:B4"/>
    </sheetView>
  </sheetViews>
  <sheetFormatPr defaultRowHeight="15"/>
  <cols>
    <col min="1" max="1" width="78.42578125" style="31" bestFit="1" customWidth="1"/>
    <col min="2" max="2" width="17.7109375" style="40" customWidth="1"/>
    <col min="3" max="3" width="9.140625" style="10"/>
    <col min="4" max="4" width="13.28515625" style="10" bestFit="1" customWidth="1"/>
    <col min="5" max="16384" width="9.140625" style="10"/>
  </cols>
  <sheetData>
    <row r="1" spans="1:3">
      <c r="B1" s="56" t="s">
        <v>39</v>
      </c>
    </row>
    <row r="3" spans="1:3" ht="15.75">
      <c r="A3" s="1" t="s">
        <v>8</v>
      </c>
      <c r="B3" s="49"/>
    </row>
    <row r="4" spans="1:3" ht="15.75">
      <c r="A4" s="1" t="s">
        <v>2302</v>
      </c>
      <c r="B4" s="1"/>
      <c r="C4" s="10" t="s">
        <v>2658</v>
      </c>
    </row>
    <row r="5" spans="1:3">
      <c r="A5" s="32"/>
      <c r="B5" s="49"/>
    </row>
    <row r="6" spans="1:3" s="8" customFormat="1" ht="15.75">
      <c r="A6" s="195" t="s">
        <v>1</v>
      </c>
      <c r="B6" s="196" t="s">
        <v>2</v>
      </c>
    </row>
    <row r="7" spans="1:3" s="8" customFormat="1" ht="12">
      <c r="A7" s="187" t="s">
        <v>2652</v>
      </c>
      <c r="B7" s="189">
        <v>558780</v>
      </c>
    </row>
    <row r="8" spans="1:3">
      <c r="A8" s="188" t="s">
        <v>1727</v>
      </c>
      <c r="B8" s="190">
        <v>558780</v>
      </c>
    </row>
    <row r="9" spans="1:3" s="8" customFormat="1" ht="12">
      <c r="A9" s="187" t="s">
        <v>2653</v>
      </c>
      <c r="B9" s="189">
        <v>15000000</v>
      </c>
    </row>
    <row r="10" spans="1:3" s="8" customFormat="1" ht="12">
      <c r="A10" s="188" t="s">
        <v>1728</v>
      </c>
      <c r="B10" s="190">
        <v>15000000</v>
      </c>
    </row>
    <row r="11" spans="1:3">
      <c r="A11" s="187" t="s">
        <v>2654</v>
      </c>
      <c r="B11" s="189">
        <v>5200000</v>
      </c>
    </row>
    <row r="12" spans="1:3" s="8" customFormat="1" ht="12">
      <c r="A12" s="188" t="s">
        <v>1729</v>
      </c>
      <c r="B12" s="190">
        <v>5200000</v>
      </c>
    </row>
    <row r="13" spans="1:3">
      <c r="A13" s="187" t="s">
        <v>2655</v>
      </c>
      <c r="B13" s="189">
        <v>19200000</v>
      </c>
    </row>
    <row r="14" spans="1:3" s="8" customFormat="1" ht="12">
      <c r="A14" s="188" t="s">
        <v>1730</v>
      </c>
      <c r="B14" s="190">
        <v>19200000</v>
      </c>
    </row>
    <row r="15" spans="1:3">
      <c r="A15" s="187" t="s">
        <v>2656</v>
      </c>
      <c r="B15" s="189">
        <v>319193.26</v>
      </c>
    </row>
    <row r="16" spans="1:3">
      <c r="A16" s="188" t="s">
        <v>13</v>
      </c>
      <c r="B16" s="190">
        <v>319193.26</v>
      </c>
    </row>
    <row r="17" spans="1:2" s="8" customFormat="1" ht="12">
      <c r="A17" s="187" t="s">
        <v>2657</v>
      </c>
      <c r="B17" s="189">
        <v>1794240</v>
      </c>
    </row>
    <row r="18" spans="1:2">
      <c r="A18" s="188" t="s">
        <v>1731</v>
      </c>
      <c r="B18" s="190">
        <v>1794240</v>
      </c>
    </row>
    <row r="19" spans="1:2">
      <c r="A19" s="187" t="s">
        <v>750</v>
      </c>
      <c r="B19" s="189">
        <v>18012675</v>
      </c>
    </row>
    <row r="20" spans="1:2" s="8" customFormat="1" ht="12">
      <c r="A20" s="188" t="s">
        <v>1732</v>
      </c>
      <c r="B20" s="190">
        <v>18012675</v>
      </c>
    </row>
    <row r="21" spans="1:2">
      <c r="A21" s="187" t="s">
        <v>138</v>
      </c>
      <c r="B21" s="189">
        <v>231626059.59999999</v>
      </c>
    </row>
    <row r="22" spans="1:2" s="8" customFormat="1" ht="12">
      <c r="A22" s="188" t="s">
        <v>529</v>
      </c>
      <c r="B22" s="190">
        <v>60373.06</v>
      </c>
    </row>
    <row r="23" spans="1:2">
      <c r="A23" s="188" t="s">
        <v>139</v>
      </c>
      <c r="B23" s="190">
        <v>231565686.53999999</v>
      </c>
    </row>
    <row r="24" spans="1:2">
      <c r="A24" s="187" t="s">
        <v>3</v>
      </c>
      <c r="B24" s="189">
        <v>5040000</v>
      </c>
    </row>
    <row r="25" spans="1:2" s="8" customFormat="1" ht="12">
      <c r="A25" s="188" t="s">
        <v>140</v>
      </c>
      <c r="B25" s="190">
        <v>5040000</v>
      </c>
    </row>
    <row r="26" spans="1:2">
      <c r="A26" s="187" t="s">
        <v>99</v>
      </c>
      <c r="B26" s="189">
        <v>5197606.18</v>
      </c>
    </row>
    <row r="27" spans="1:2" s="8" customFormat="1" ht="12">
      <c r="A27" s="188" t="s">
        <v>114</v>
      </c>
      <c r="B27" s="190">
        <v>449862</v>
      </c>
    </row>
    <row r="28" spans="1:2">
      <c r="A28" s="188" t="s">
        <v>1733</v>
      </c>
      <c r="B28" s="190">
        <v>397744.18</v>
      </c>
    </row>
    <row r="29" spans="1:2" s="8" customFormat="1" ht="12">
      <c r="A29" s="188" t="s">
        <v>1734</v>
      </c>
      <c r="B29" s="190">
        <v>4350000</v>
      </c>
    </row>
    <row r="30" spans="1:2">
      <c r="A30" s="187" t="s">
        <v>1671</v>
      </c>
      <c r="B30" s="189">
        <v>170745606</v>
      </c>
    </row>
    <row r="31" spans="1:2" s="8" customFormat="1" ht="24">
      <c r="A31" s="188" t="s">
        <v>1672</v>
      </c>
      <c r="B31" s="190">
        <v>170745606</v>
      </c>
    </row>
    <row r="32" spans="1:2">
      <c r="A32" s="187" t="s">
        <v>74</v>
      </c>
      <c r="B32" s="189">
        <v>5534829.8899999997</v>
      </c>
    </row>
    <row r="33" spans="1:2">
      <c r="A33" s="188" t="s">
        <v>1735</v>
      </c>
      <c r="B33" s="190">
        <v>5534829.8899999997</v>
      </c>
    </row>
    <row r="34" spans="1:2" s="8" customFormat="1" ht="12">
      <c r="A34" s="187" t="s">
        <v>10</v>
      </c>
      <c r="B34" s="189">
        <v>5771280</v>
      </c>
    </row>
    <row r="35" spans="1:2">
      <c r="A35" s="188" t="s">
        <v>1736</v>
      </c>
      <c r="B35" s="190">
        <v>3000000</v>
      </c>
    </row>
    <row r="36" spans="1:2" s="8" customFormat="1" ht="24">
      <c r="A36" s="188" t="s">
        <v>752</v>
      </c>
      <c r="B36" s="190">
        <v>755280</v>
      </c>
    </row>
    <row r="37" spans="1:2">
      <c r="A37" s="188" t="s">
        <v>1737</v>
      </c>
      <c r="B37" s="190">
        <v>2016000</v>
      </c>
    </row>
    <row r="38" spans="1:2" s="8" customFormat="1" ht="12">
      <c r="A38" s="187" t="s">
        <v>32</v>
      </c>
      <c r="B38" s="189">
        <v>1369874</v>
      </c>
    </row>
    <row r="39" spans="1:2">
      <c r="A39" s="188" t="s">
        <v>1738</v>
      </c>
      <c r="B39" s="190">
        <v>1369874</v>
      </c>
    </row>
    <row r="40" spans="1:2">
      <c r="A40" s="187" t="s">
        <v>104</v>
      </c>
      <c r="B40" s="189">
        <v>5095858.5</v>
      </c>
    </row>
    <row r="41" spans="1:2">
      <c r="A41" s="188" t="s">
        <v>1739</v>
      </c>
      <c r="B41" s="190">
        <v>5095858.5</v>
      </c>
    </row>
    <row r="42" spans="1:2">
      <c r="A42" s="187" t="s">
        <v>75</v>
      </c>
      <c r="B42" s="189">
        <v>248864</v>
      </c>
    </row>
    <row r="43" spans="1:2">
      <c r="A43" s="188" t="s">
        <v>1740</v>
      </c>
      <c r="B43" s="190">
        <v>248864</v>
      </c>
    </row>
    <row r="44" spans="1:2">
      <c r="A44" s="187" t="s">
        <v>11</v>
      </c>
      <c r="B44" s="189">
        <v>522647</v>
      </c>
    </row>
    <row r="45" spans="1:2">
      <c r="A45" s="188" t="s">
        <v>1741</v>
      </c>
      <c r="B45" s="190">
        <v>522647</v>
      </c>
    </row>
    <row r="46" spans="1:2" s="8" customFormat="1" ht="24">
      <c r="A46" s="187" t="s">
        <v>530</v>
      </c>
      <c r="B46" s="189">
        <v>2500000</v>
      </c>
    </row>
    <row r="47" spans="1:2">
      <c r="A47" s="188" t="s">
        <v>531</v>
      </c>
      <c r="B47" s="190">
        <v>2500000</v>
      </c>
    </row>
    <row r="48" spans="1:2">
      <c r="A48" s="187" t="s">
        <v>115</v>
      </c>
      <c r="B48" s="189">
        <v>139529.10999999999</v>
      </c>
    </row>
    <row r="49" spans="1:2" s="8" customFormat="1" ht="12">
      <c r="A49" s="188" t="s">
        <v>101</v>
      </c>
      <c r="B49" s="190">
        <v>139529.10999999999</v>
      </c>
    </row>
    <row r="50" spans="1:2">
      <c r="A50" s="187" t="s">
        <v>1673</v>
      </c>
      <c r="B50" s="189">
        <v>28750000</v>
      </c>
    </row>
    <row r="51" spans="1:2" s="8" customFormat="1" ht="12">
      <c r="A51" s="188" t="s">
        <v>1674</v>
      </c>
      <c r="B51" s="190">
        <v>28750000</v>
      </c>
    </row>
    <row r="52" spans="1:2">
      <c r="A52" s="187" t="s">
        <v>303</v>
      </c>
      <c r="B52" s="189">
        <v>1872611366.47</v>
      </c>
    </row>
    <row r="53" spans="1:2" s="8" customFormat="1" ht="12">
      <c r="A53" s="188" t="s">
        <v>304</v>
      </c>
      <c r="B53" s="190">
        <v>1872611366.47</v>
      </c>
    </row>
    <row r="54" spans="1:2">
      <c r="A54" s="187" t="s">
        <v>532</v>
      </c>
      <c r="B54" s="189">
        <v>15300000</v>
      </c>
    </row>
    <row r="55" spans="1:2">
      <c r="A55" s="188" t="s">
        <v>533</v>
      </c>
      <c r="B55" s="190">
        <v>15300000</v>
      </c>
    </row>
    <row r="56" spans="1:2">
      <c r="A56" s="187" t="s">
        <v>102</v>
      </c>
      <c r="B56" s="189">
        <v>1666000</v>
      </c>
    </row>
    <row r="57" spans="1:2" s="8" customFormat="1" ht="12">
      <c r="A57" s="188" t="s">
        <v>1214</v>
      </c>
      <c r="B57" s="190">
        <v>1666000</v>
      </c>
    </row>
    <row r="58" spans="1:2" s="8" customFormat="1" ht="12">
      <c r="A58" s="187" t="s">
        <v>100</v>
      </c>
      <c r="B58" s="189">
        <v>7892040</v>
      </c>
    </row>
    <row r="59" spans="1:2" s="8" customFormat="1" ht="12">
      <c r="A59" s="188" t="s">
        <v>1742</v>
      </c>
      <c r="B59" s="190">
        <v>7892040</v>
      </c>
    </row>
    <row r="60" spans="1:2">
      <c r="A60" s="187" t="s">
        <v>144</v>
      </c>
      <c r="B60" s="189">
        <v>10561600</v>
      </c>
    </row>
    <row r="61" spans="1:2" s="8" customFormat="1" ht="12">
      <c r="A61" s="188" t="s">
        <v>1743</v>
      </c>
      <c r="B61" s="190">
        <v>10561600</v>
      </c>
    </row>
    <row r="62" spans="1:2">
      <c r="A62" s="187" t="s">
        <v>1675</v>
      </c>
      <c r="B62" s="189">
        <v>3200000</v>
      </c>
    </row>
    <row r="63" spans="1:2" s="8" customFormat="1" ht="12">
      <c r="A63" s="188" t="s">
        <v>1744</v>
      </c>
      <c r="B63" s="190">
        <v>3200000</v>
      </c>
    </row>
    <row r="64" spans="1:2">
      <c r="A64" s="187" t="s">
        <v>751</v>
      </c>
      <c r="B64" s="189">
        <v>1033344</v>
      </c>
    </row>
    <row r="65" spans="1:5" s="8" customFormat="1" ht="12">
      <c r="A65" s="188" t="s">
        <v>1745</v>
      </c>
      <c r="B65" s="190">
        <v>1033344</v>
      </c>
    </row>
    <row r="66" spans="1:5">
      <c r="A66" s="187" t="s">
        <v>105</v>
      </c>
      <c r="B66" s="189">
        <v>177120</v>
      </c>
    </row>
    <row r="67" spans="1:5" s="8" customFormat="1" ht="12">
      <c r="A67" s="188" t="s">
        <v>534</v>
      </c>
      <c r="B67" s="190">
        <v>177120</v>
      </c>
    </row>
    <row r="68" spans="1:5">
      <c r="A68" s="187" t="s">
        <v>1746</v>
      </c>
      <c r="B68" s="189">
        <v>1939280</v>
      </c>
      <c r="E68" s="191" t="s">
        <v>1662</v>
      </c>
    </row>
    <row r="69" spans="1:5" s="8" customFormat="1" ht="12">
      <c r="A69" s="188" t="s">
        <v>1747</v>
      </c>
      <c r="B69" s="190">
        <v>1939280</v>
      </c>
      <c r="E69" s="8" t="s">
        <v>1663</v>
      </c>
    </row>
    <row r="70" spans="1:5">
      <c r="A70" s="187" t="s">
        <v>143</v>
      </c>
      <c r="B70" s="189">
        <v>48300000</v>
      </c>
    </row>
    <row r="71" spans="1:5">
      <c r="A71" s="188" t="s">
        <v>535</v>
      </c>
      <c r="B71" s="190">
        <v>48300000</v>
      </c>
    </row>
    <row r="72" spans="1:5" s="8" customFormat="1" ht="12">
      <c r="A72" s="187" t="s">
        <v>536</v>
      </c>
      <c r="B72" s="189">
        <v>3793440</v>
      </c>
    </row>
    <row r="73" spans="1:5">
      <c r="A73" s="188" t="s">
        <v>1748</v>
      </c>
      <c r="B73" s="190">
        <v>3793440</v>
      </c>
    </row>
    <row r="74" spans="1:5" s="8" customFormat="1" ht="12">
      <c r="A74" s="187" t="s">
        <v>145</v>
      </c>
      <c r="B74" s="189">
        <v>4000000</v>
      </c>
    </row>
    <row r="75" spans="1:5">
      <c r="A75" s="188" t="s">
        <v>1749</v>
      </c>
      <c r="B75" s="190">
        <v>4000000</v>
      </c>
    </row>
    <row r="76" spans="1:5" s="8" customFormat="1" ht="12">
      <c r="A76" s="187" t="s">
        <v>305</v>
      </c>
      <c r="B76" s="189">
        <v>6600000</v>
      </c>
    </row>
    <row r="77" spans="1:5">
      <c r="A77" s="188" t="s">
        <v>1750</v>
      </c>
      <c r="B77" s="190">
        <v>6600000</v>
      </c>
    </row>
    <row r="78" spans="1:5">
      <c r="A78" s="187" t="s">
        <v>1751</v>
      </c>
      <c r="B78" s="189">
        <v>1232298</v>
      </c>
    </row>
    <row r="79" spans="1:5" s="8" customFormat="1" ht="12">
      <c r="A79" s="188" t="s">
        <v>1752</v>
      </c>
      <c r="B79" s="190">
        <v>1232298</v>
      </c>
    </row>
    <row r="80" spans="1:5">
      <c r="A80" s="187" t="s">
        <v>141</v>
      </c>
      <c r="B80" s="189">
        <v>550160</v>
      </c>
    </row>
    <row r="81" spans="1:2" s="8" customFormat="1" ht="12">
      <c r="A81" s="188" t="s">
        <v>1753</v>
      </c>
      <c r="B81" s="190">
        <v>550160</v>
      </c>
    </row>
    <row r="82" spans="1:2">
      <c r="A82" s="187" t="s">
        <v>1215</v>
      </c>
      <c r="B82" s="189">
        <v>10864000</v>
      </c>
    </row>
    <row r="83" spans="1:2" s="8" customFormat="1" ht="12">
      <c r="A83" s="188" t="s">
        <v>1754</v>
      </c>
      <c r="B83" s="190">
        <v>10864000</v>
      </c>
    </row>
    <row r="84" spans="1:2">
      <c r="A84" s="187" t="s">
        <v>1676</v>
      </c>
      <c r="B84" s="189">
        <v>3999999</v>
      </c>
    </row>
    <row r="85" spans="1:2">
      <c r="A85" s="188" t="s">
        <v>1755</v>
      </c>
      <c r="B85" s="190">
        <v>3999999</v>
      </c>
    </row>
    <row r="86" spans="1:2" s="8" customFormat="1" ht="12">
      <c r="A86" s="187" t="s">
        <v>132</v>
      </c>
      <c r="B86" s="189">
        <v>276800</v>
      </c>
    </row>
    <row r="87" spans="1:2">
      <c r="A87" s="188" t="s">
        <v>133</v>
      </c>
      <c r="B87" s="190">
        <v>180000</v>
      </c>
    </row>
    <row r="88" spans="1:2" ht="17.25" customHeight="1">
      <c r="A88" s="188" t="s">
        <v>1756</v>
      </c>
      <c r="B88" s="190">
        <v>96800</v>
      </c>
    </row>
    <row r="89" spans="1:2" s="8" customFormat="1" ht="12">
      <c r="A89" s="187" t="s">
        <v>5</v>
      </c>
      <c r="B89" s="189">
        <v>611655.74</v>
      </c>
    </row>
    <row r="90" spans="1:2">
      <c r="A90" s="188" t="s">
        <v>6</v>
      </c>
      <c r="B90" s="190">
        <v>611655.74</v>
      </c>
    </row>
    <row r="91" spans="1:2" ht="24">
      <c r="A91" s="187" t="s">
        <v>306</v>
      </c>
      <c r="B91" s="189">
        <v>15044400</v>
      </c>
    </row>
    <row r="92" spans="1:2" ht="19.5" customHeight="1">
      <c r="A92" s="188" t="s">
        <v>1757</v>
      </c>
      <c r="B92" s="190">
        <v>15044400</v>
      </c>
    </row>
    <row r="93" spans="1:2" ht="15" customHeight="1">
      <c r="A93" s="187" t="s">
        <v>1758</v>
      </c>
      <c r="B93" s="189">
        <v>1800000</v>
      </c>
    </row>
    <row r="94" spans="1:2">
      <c r="A94" s="188" t="s">
        <v>1759</v>
      </c>
      <c r="B94" s="190">
        <v>1800000</v>
      </c>
    </row>
    <row r="95" spans="1:2" ht="16.5" customHeight="1">
      <c r="A95" s="187" t="s">
        <v>1760</v>
      </c>
      <c r="B95" s="189">
        <v>11624200</v>
      </c>
    </row>
    <row r="96" spans="1:2">
      <c r="A96" s="188" t="s">
        <v>1761</v>
      </c>
      <c r="B96" s="190">
        <v>11624200</v>
      </c>
    </row>
    <row r="97" spans="1:2">
      <c r="A97" s="187" t="s">
        <v>44</v>
      </c>
      <c r="B97" s="189">
        <v>871105383</v>
      </c>
    </row>
    <row r="98" spans="1:2">
      <c r="A98" s="188" t="s">
        <v>1762</v>
      </c>
      <c r="B98" s="190">
        <v>576550782</v>
      </c>
    </row>
    <row r="99" spans="1:2">
      <c r="A99" s="188" t="s">
        <v>537</v>
      </c>
      <c r="B99" s="190">
        <v>288275391</v>
      </c>
    </row>
    <row r="100" spans="1:2">
      <c r="A100" s="188" t="s">
        <v>1763</v>
      </c>
      <c r="B100" s="190">
        <v>6279210</v>
      </c>
    </row>
    <row r="101" spans="1:2">
      <c r="A101" s="187" t="s">
        <v>60</v>
      </c>
      <c r="B101" s="189">
        <v>784167825</v>
      </c>
    </row>
    <row r="102" spans="1:2">
      <c r="A102" s="188" t="s">
        <v>1216</v>
      </c>
      <c r="B102" s="190">
        <v>784167825</v>
      </c>
    </row>
    <row r="103" spans="1:2">
      <c r="A103" s="187" t="s">
        <v>12</v>
      </c>
      <c r="B103" s="189">
        <v>4866915.2</v>
      </c>
    </row>
    <row r="104" spans="1:2">
      <c r="A104" s="188" t="s">
        <v>1764</v>
      </c>
      <c r="B104" s="190">
        <v>4866915.2</v>
      </c>
    </row>
    <row r="105" spans="1:2">
      <c r="A105" s="187" t="s">
        <v>146</v>
      </c>
      <c r="B105" s="189">
        <v>25000000</v>
      </c>
    </row>
    <row r="106" spans="1:2" ht="19.5" customHeight="1">
      <c r="A106" s="188" t="s">
        <v>1765</v>
      </c>
      <c r="B106" s="190">
        <v>25000000</v>
      </c>
    </row>
    <row r="107" spans="1:2">
      <c r="A107" s="187" t="s">
        <v>76</v>
      </c>
      <c r="B107" s="189">
        <v>36924131.409999996</v>
      </c>
    </row>
    <row r="108" spans="1:2">
      <c r="A108" s="188" t="s">
        <v>61</v>
      </c>
      <c r="B108" s="190">
        <v>36730352.909999996</v>
      </c>
    </row>
    <row r="109" spans="1:2">
      <c r="A109" s="188" t="s">
        <v>1217</v>
      </c>
      <c r="B109" s="190">
        <v>193778.5</v>
      </c>
    </row>
    <row r="110" spans="1:2">
      <c r="A110" s="187" t="s">
        <v>7</v>
      </c>
      <c r="B110" s="189">
        <v>6675000</v>
      </c>
    </row>
    <row r="111" spans="1:2">
      <c r="A111" s="188" t="s">
        <v>753</v>
      </c>
      <c r="B111" s="190">
        <v>6675000</v>
      </c>
    </row>
    <row r="112" spans="1:2">
      <c r="A112" s="187" t="s">
        <v>538</v>
      </c>
      <c r="B112" s="189">
        <v>51861096</v>
      </c>
    </row>
    <row r="113" spans="1:4">
      <c r="A113" s="188" t="s">
        <v>539</v>
      </c>
      <c r="B113" s="190">
        <v>29432012</v>
      </c>
    </row>
    <row r="114" spans="1:4">
      <c r="A114" s="188" t="s">
        <v>1766</v>
      </c>
      <c r="B114" s="190">
        <v>22429084</v>
      </c>
    </row>
    <row r="115" spans="1:4">
      <c r="A115" s="187" t="s">
        <v>1767</v>
      </c>
      <c r="B115" s="189">
        <v>300000</v>
      </c>
    </row>
    <row r="116" spans="1:4">
      <c r="A116" s="188" t="s">
        <v>1768</v>
      </c>
      <c r="B116" s="190">
        <v>300000</v>
      </c>
    </row>
    <row r="117" spans="1:4">
      <c r="A117" s="187" t="s">
        <v>1769</v>
      </c>
      <c r="B117" s="189">
        <v>1260000</v>
      </c>
    </row>
    <row r="118" spans="1:4">
      <c r="A118" s="188" t="s">
        <v>1770</v>
      </c>
      <c r="B118" s="190">
        <v>1260000</v>
      </c>
    </row>
    <row r="119" spans="1:4">
      <c r="A119" s="187" t="s">
        <v>116</v>
      </c>
      <c r="B119" s="189">
        <v>315825434</v>
      </c>
    </row>
    <row r="120" spans="1:4">
      <c r="A120" s="188" t="s">
        <v>307</v>
      </c>
      <c r="B120" s="190">
        <v>315825434</v>
      </c>
    </row>
    <row r="121" spans="1:4">
      <c r="A121" s="187" t="s">
        <v>524</v>
      </c>
      <c r="B121" s="189">
        <v>2593840.48</v>
      </c>
    </row>
    <row r="122" spans="1:4" ht="15.75" thickBot="1">
      <c r="A122" s="188" t="s">
        <v>1771</v>
      </c>
      <c r="B122" s="190">
        <v>2593840.48</v>
      </c>
    </row>
    <row r="123" spans="1:4">
      <c r="A123" s="287" t="s">
        <v>301</v>
      </c>
      <c r="B123" s="194"/>
    </row>
    <row r="124" spans="1:4" ht="15.75" thickBot="1">
      <c r="A124" s="288" t="s">
        <v>9</v>
      </c>
      <c r="B124" s="194"/>
    </row>
    <row r="125" spans="1:4">
      <c r="A125" s="197" t="s">
        <v>9</v>
      </c>
      <c r="B125" s="198">
        <f>SUM(B7:B124)/2</f>
        <v>4646284370.8399992</v>
      </c>
      <c r="D125" s="40">
        <f>+[1]Sheet1!$E$170-B125</f>
        <v>170024187.94000053</v>
      </c>
    </row>
  </sheetData>
  <autoFilter ref="A6:B125"/>
  <pageMargins left="0.70866141732283472" right="0.70866141732283472" top="0.23" bottom="0.34" header="0.16" footer="0.24"/>
  <pageSetup paperSize="9"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8" sqref="E8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76" t="s">
        <v>40</v>
      </c>
    </row>
    <row r="3" spans="1:5" s="9" customFormat="1" ht="15.75">
      <c r="A3" s="1" t="s">
        <v>8</v>
      </c>
      <c r="B3" s="11"/>
    </row>
    <row r="4" spans="1:5" s="9" customFormat="1" ht="15.75">
      <c r="A4" s="1" t="s">
        <v>2302</v>
      </c>
      <c r="B4" s="1"/>
    </row>
    <row r="5" spans="1:5" s="9" customFormat="1" ht="15.75">
      <c r="A5" s="2"/>
      <c r="B5" s="11"/>
    </row>
    <row r="6" spans="1:5" s="3" customFormat="1" ht="15.75">
      <c r="A6" s="116" t="s">
        <v>1</v>
      </c>
      <c r="B6" s="117" t="s">
        <v>2</v>
      </c>
    </row>
    <row r="7" spans="1:5" s="3" customFormat="1" ht="12">
      <c r="A7" s="187" t="s">
        <v>102</v>
      </c>
      <c r="B7" s="189">
        <v>11042292</v>
      </c>
    </row>
    <row r="8" spans="1:5" ht="24">
      <c r="A8" s="188" t="s">
        <v>523</v>
      </c>
      <c r="B8" s="190">
        <v>11042292</v>
      </c>
    </row>
    <row r="9" spans="1:5" s="3" customFormat="1" ht="12">
      <c r="A9" s="187" t="s">
        <v>1772</v>
      </c>
      <c r="B9" s="189">
        <v>6916666.6699999999</v>
      </c>
    </row>
    <row r="10" spans="1:5">
      <c r="A10" s="188" t="s">
        <v>1773</v>
      </c>
      <c r="B10" s="190">
        <v>6916666.6699999999</v>
      </c>
    </row>
    <row r="11" spans="1:5">
      <c r="A11" s="188" t="s">
        <v>301</v>
      </c>
      <c r="B11" s="190"/>
    </row>
    <row r="12" spans="1:5">
      <c r="A12" s="188"/>
      <c r="B12" s="190"/>
    </row>
    <row r="13" spans="1:5" s="3" customFormat="1" ht="12">
      <c r="A13" s="187"/>
      <c r="B13" s="189"/>
    </row>
    <row r="14" spans="1:5">
      <c r="A14" s="188"/>
      <c r="B14" s="190"/>
    </row>
    <row r="15" spans="1:5">
      <c r="A15" s="118" t="s">
        <v>9</v>
      </c>
      <c r="B15" s="115">
        <f>SUM(B7:B14)/2</f>
        <v>17958958.670000002</v>
      </c>
      <c r="E15" s="186" t="s">
        <v>1663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7" sqref="F7"/>
    </sheetView>
  </sheetViews>
  <sheetFormatPr defaultRowHeight="15"/>
  <cols>
    <col min="1" max="1" width="51.85546875" style="12" customWidth="1"/>
    <col min="2" max="2" width="16.5703125" style="10" customWidth="1"/>
    <col min="3" max="16384" width="9.140625" style="10"/>
  </cols>
  <sheetData>
    <row r="1" spans="1:5">
      <c r="B1" s="76" t="s">
        <v>42</v>
      </c>
    </row>
    <row r="3" spans="1:5" s="9" customFormat="1" ht="31.5">
      <c r="A3" s="1" t="s">
        <v>41</v>
      </c>
      <c r="B3" s="11"/>
    </row>
    <row r="4" spans="1:5" s="9" customFormat="1" ht="15.75">
      <c r="A4" s="1" t="s">
        <v>2302</v>
      </c>
      <c r="B4" s="1"/>
    </row>
    <row r="5" spans="1:5" s="9" customFormat="1" ht="15.75">
      <c r="A5" s="2"/>
      <c r="B5" s="11"/>
    </row>
    <row r="6" spans="1:5" s="3" customFormat="1" ht="15.75">
      <c r="A6" s="28" t="s">
        <v>1</v>
      </c>
      <c r="B6" s="29" t="s">
        <v>2</v>
      </c>
    </row>
    <row r="7" spans="1:5" s="3" customFormat="1" ht="12">
      <c r="A7" s="4" t="s">
        <v>1774</v>
      </c>
      <c r="B7" s="5">
        <v>1602277550.1600001</v>
      </c>
    </row>
    <row r="8" spans="1:5">
      <c r="A8" s="6" t="s">
        <v>522</v>
      </c>
      <c r="B8" s="7">
        <v>1602277550.1600001</v>
      </c>
    </row>
    <row r="9" spans="1:5" s="3" customFormat="1" ht="12">
      <c r="A9" s="4" t="s">
        <v>113</v>
      </c>
      <c r="B9" s="5">
        <v>1742794680</v>
      </c>
    </row>
    <row r="10" spans="1:5">
      <c r="A10" s="6" t="s">
        <v>117</v>
      </c>
      <c r="B10" s="7">
        <v>1742794680</v>
      </c>
    </row>
    <row r="11" spans="1:5" s="3" customFormat="1" ht="12">
      <c r="A11" s="4" t="s">
        <v>4</v>
      </c>
      <c r="B11" s="5">
        <v>244620</v>
      </c>
    </row>
    <row r="12" spans="1:5">
      <c r="A12" s="6" t="s">
        <v>521</v>
      </c>
      <c r="B12" s="7">
        <v>244620</v>
      </c>
    </row>
    <row r="13" spans="1:5">
      <c r="A13" s="119" t="s">
        <v>301</v>
      </c>
      <c r="B13" s="120"/>
    </row>
    <row r="14" spans="1:5">
      <c r="A14" s="121" t="s">
        <v>9</v>
      </c>
      <c r="B14" s="122">
        <f>B7+B9+B11</f>
        <v>3345316850.1599998</v>
      </c>
    </row>
    <row r="15" spans="1:5">
      <c r="E15" s="186" t="s">
        <v>1664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showZeros="0" view="pageBreakPreview" zoomScaleNormal="100" zoomScaleSheetLayoutView="100" workbookViewId="0">
      <selection activeCell="H21" sqref="H21:K21"/>
    </sheetView>
  </sheetViews>
  <sheetFormatPr defaultRowHeight="15"/>
  <cols>
    <col min="1" max="5" width="9.140625" style="30"/>
    <col min="6" max="6" width="18.140625" style="30" customWidth="1"/>
    <col min="7" max="7" width="9.140625" style="30"/>
    <col min="8" max="8" width="66.140625" style="30" customWidth="1"/>
    <col min="9" max="9" width="10.140625" style="30" customWidth="1"/>
    <col min="10" max="10" width="15.85546875" style="30" customWidth="1"/>
    <col min="11" max="11" width="19.7109375" style="30" customWidth="1"/>
    <col min="12" max="16384" width="9.140625" style="30"/>
  </cols>
  <sheetData>
    <row r="1" spans="2:11">
      <c r="C1" s="41" t="s">
        <v>43</v>
      </c>
    </row>
    <row r="3" spans="2:11" s="75" customFormat="1">
      <c r="B3" s="72"/>
      <c r="C3" s="73" t="s">
        <v>68</v>
      </c>
      <c r="D3" s="72"/>
      <c r="E3" s="72"/>
      <c r="F3" s="74"/>
      <c r="H3" s="72" t="s">
        <v>69</v>
      </c>
      <c r="I3" s="72"/>
      <c r="J3" s="72"/>
      <c r="K3" s="72"/>
    </row>
    <row r="4" spans="2:11" ht="30">
      <c r="B4" s="34"/>
      <c r="C4" s="297" t="s">
        <v>50</v>
      </c>
      <c r="D4" s="34" t="s">
        <v>47</v>
      </c>
      <c r="E4" s="34"/>
      <c r="F4" s="33"/>
      <c r="H4" s="67" t="s">
        <v>70</v>
      </c>
      <c r="I4" s="66" t="s">
        <v>71</v>
      </c>
      <c r="J4" s="67" t="s">
        <v>72</v>
      </c>
      <c r="K4" s="67" t="s">
        <v>73</v>
      </c>
    </row>
    <row r="5" spans="2:11">
      <c r="B5" s="34"/>
      <c r="C5" s="297"/>
      <c r="D5" s="34" t="s">
        <v>48</v>
      </c>
      <c r="E5" s="34"/>
      <c r="F5" s="33"/>
      <c r="H5" s="34" t="str">
        <f>'7.5.-СПОТ_харид'!C76</f>
        <v>Пшеница</v>
      </c>
      <c r="I5" s="45">
        <f>'7.5.-СПОТ_харид'!K76</f>
        <v>7</v>
      </c>
      <c r="J5" s="33">
        <f>'7.5.-СПОТ_харид'!G76</f>
        <v>4680</v>
      </c>
      <c r="K5" s="33">
        <f>'7.5.-СПОТ_харид'!I76</f>
        <v>14398172526</v>
      </c>
    </row>
    <row r="6" spans="2:11">
      <c r="B6" s="34"/>
      <c r="C6" s="297" t="s">
        <v>49</v>
      </c>
      <c r="D6" s="34" t="s">
        <v>47</v>
      </c>
      <c r="E6" s="34"/>
      <c r="F6" s="33"/>
      <c r="H6" s="34" t="str">
        <f>'7.5.-СПОТ_харид'!C77</f>
        <v>Труба полиэтиленовая ПЭГК d-500 SN8 ООО VIKAAZ PLAST</v>
      </c>
      <c r="I6" s="45">
        <f>'7.5.-СПОТ_харид'!K77</f>
        <v>0</v>
      </c>
      <c r="J6" s="33">
        <f>'7.5.-СПОТ_харид'!G77</f>
        <v>0</v>
      </c>
      <c r="K6" s="33">
        <f>'7.5.-СПОТ_харид'!I77</f>
        <v>0</v>
      </c>
    </row>
    <row r="7" spans="2:11">
      <c r="B7" s="34"/>
      <c r="C7" s="297"/>
      <c r="D7" s="34" t="s">
        <v>48</v>
      </c>
      <c r="E7" s="34"/>
      <c r="F7" s="33"/>
      <c r="H7" s="34" t="str">
        <f>'7.5.-СПОТ_харид'!C78</f>
        <v>Дизельное топливо ЭКО ООО "Бухарский НПЗ"</v>
      </c>
      <c r="I7" s="45">
        <f>'7.5.-СПОТ_харид'!K78</f>
        <v>1</v>
      </c>
      <c r="J7" s="33">
        <f>'7.5.-СПОТ_харид'!G78</f>
        <v>6000</v>
      </c>
      <c r="K7" s="33">
        <f>'7.5.-СПОТ_харид'!I78</f>
        <v>75000000</v>
      </c>
    </row>
    <row r="8" spans="2:11">
      <c r="B8" s="34"/>
      <c r="C8" s="297" t="s">
        <v>46</v>
      </c>
      <c r="D8" s="34" t="s">
        <v>47</v>
      </c>
      <c r="E8" s="34"/>
      <c r="F8" s="33"/>
      <c r="H8" s="34" t="str">
        <f>'7.5.-СПОТ_харид'!C79</f>
        <v xml:space="preserve">Щебень из плотных горных пород для строительных работ фракции  5до 20мм  OOO Shoxjaxon Qurilish  </v>
      </c>
      <c r="I8" s="45">
        <f>'7.5.-СПОТ_харид'!K79</f>
        <v>0</v>
      </c>
      <c r="J8" s="33">
        <f>'7.5.-СПОТ_харид'!G79</f>
        <v>0</v>
      </c>
      <c r="K8" s="33">
        <f>'7.5.-СПОТ_харид'!I79</f>
        <v>0</v>
      </c>
    </row>
    <row r="9" spans="2:11">
      <c r="B9" s="34"/>
      <c r="C9" s="297"/>
      <c r="D9" s="34" t="s">
        <v>48</v>
      </c>
      <c r="E9" s="34"/>
      <c r="F9" s="33"/>
      <c r="H9" s="34" t="str">
        <f>'7.5.-СПОТ_харид'!C80</f>
        <v>Двуокись углерода твёрдая (сухой лёд), АО "Максам Чирчик"</v>
      </c>
      <c r="I9" s="45">
        <f>'7.5.-СПОТ_харид'!K80</f>
        <v>0</v>
      </c>
      <c r="J9" s="33">
        <f>'7.5.-СПОТ_харид'!G80</f>
        <v>0</v>
      </c>
      <c r="K9" s="33">
        <f>'7.5.-СПОТ_харид'!I80</f>
        <v>0</v>
      </c>
    </row>
    <row r="10" spans="2:11">
      <c r="B10" s="34"/>
      <c r="C10" s="297" t="s">
        <v>51</v>
      </c>
      <c r="D10" s="34" t="s">
        <v>47</v>
      </c>
      <c r="E10" s="34"/>
      <c r="F10" s="33"/>
      <c r="H10" s="34" t="str">
        <f>'7.5.-СПОТ_харид'!C81</f>
        <v>Портландцемент ЦЕМ II/А-Г 32,5H (предназначен для тарир в бумаж меш 50 кг) АО "Ахангаранцемент"</v>
      </c>
      <c r="I10" s="45">
        <f>'7.5.-СПОТ_харид'!K81</f>
        <v>0</v>
      </c>
      <c r="J10" s="33">
        <f>'7.5.-СПОТ_харид'!G81</f>
        <v>0</v>
      </c>
      <c r="K10" s="33">
        <f>'7.5.-СПОТ_харид'!I81</f>
        <v>0</v>
      </c>
    </row>
    <row r="11" spans="2:11">
      <c r="B11" s="34"/>
      <c r="C11" s="297"/>
      <c r="D11" s="34" t="s">
        <v>48</v>
      </c>
      <c r="E11" s="34"/>
      <c r="F11" s="33"/>
      <c r="H11" s="34" t="str">
        <f>'7.5.-СПОТ_харид'!C82</f>
        <v>Карбамид марки "А", меш АО "Максам-Чирчик"</v>
      </c>
      <c r="I11" s="45">
        <f>'7.5.-СПОТ_харид'!K82</f>
        <v>0</v>
      </c>
      <c r="J11" s="33">
        <f>'7.5.-СПОТ_харид'!G82</f>
        <v>0</v>
      </c>
      <c r="K11" s="33">
        <f>'7.5.-СПОТ_харид'!I82</f>
        <v>0</v>
      </c>
    </row>
    <row r="12" spans="2:11">
      <c r="B12" s="34"/>
      <c r="C12" s="297" t="s">
        <v>52</v>
      </c>
      <c r="D12" s="34" t="s">
        <v>47</v>
      </c>
      <c r="E12" s="34"/>
      <c r="F12" s="33"/>
      <c r="H12" s="34" t="str">
        <f>'7.5.-СПОТ_харид'!C83</f>
        <v>Водоэмульсионная краска ВДАК 111 ООО STM Color</v>
      </c>
      <c r="I12" s="45">
        <f>'7.5.-СПОТ_харид'!K83</f>
        <v>0</v>
      </c>
      <c r="J12" s="33">
        <f>'7.5.-СПОТ_харид'!G83</f>
        <v>0</v>
      </c>
      <c r="K12" s="33">
        <f>'7.5.-СПОТ_харид'!I83</f>
        <v>0</v>
      </c>
    </row>
    <row r="13" spans="2:11">
      <c r="B13" s="34"/>
      <c r="C13" s="297"/>
      <c r="D13" s="34" t="s">
        <v>48</v>
      </c>
      <c r="E13" s="34"/>
      <c r="F13" s="33"/>
      <c r="H13" s="34" t="str">
        <f>'7.5.-СПОТ_харид'!C84</f>
        <v>Каустическая сода чешуйчатая 98% ООО "ASR KIMYO INVEST"</v>
      </c>
      <c r="I13" s="45">
        <f>'7.5.-СПОТ_харид'!K84</f>
        <v>0</v>
      </c>
      <c r="J13" s="33">
        <f>'7.5.-СПОТ_харид'!G84</f>
        <v>0</v>
      </c>
      <c r="K13" s="33">
        <f>'7.5.-СПОТ_харид'!I84</f>
        <v>0</v>
      </c>
    </row>
    <row r="14" spans="2:11">
      <c r="B14" s="34"/>
      <c r="C14" s="294" t="s">
        <v>53</v>
      </c>
      <c r="D14" s="34" t="s">
        <v>47</v>
      </c>
      <c r="E14" s="34"/>
      <c r="F14" s="33"/>
      <c r="H14" s="34" t="s">
        <v>272</v>
      </c>
      <c r="I14" s="45">
        <f>'7.5.-СПОТ_харид'!K85</f>
        <v>1</v>
      </c>
      <c r="J14" s="33">
        <f>'7.5.-СПОТ_харид'!G85</f>
        <v>600</v>
      </c>
      <c r="K14" s="33">
        <f>'7.5.-СПОТ_харид'!I85</f>
        <v>162000000</v>
      </c>
    </row>
    <row r="15" spans="2:11">
      <c r="B15" s="34"/>
      <c r="C15" s="295"/>
      <c r="D15" s="34" t="s">
        <v>48</v>
      </c>
      <c r="E15" s="34"/>
      <c r="F15" s="33"/>
      <c r="H15" s="34" t="str">
        <f>'7.5.-СПОТ_харид'!C86</f>
        <v>Эмаль ПФ 115 ООО STM Color</v>
      </c>
      <c r="I15" s="45">
        <f>'7.5.-СПОТ_харид'!K86</f>
        <v>0</v>
      </c>
      <c r="J15" s="33">
        <f>'7.5.-СПОТ_харид'!G86</f>
        <v>0</v>
      </c>
      <c r="K15" s="33">
        <f>'7.5.-СПОТ_харид'!I86</f>
        <v>0</v>
      </c>
    </row>
    <row r="16" spans="2:11">
      <c r="C16" s="296"/>
      <c r="D16" s="30" t="s">
        <v>271</v>
      </c>
      <c r="F16" s="77"/>
      <c r="H16" s="34" t="str">
        <f>'7.5.-СПОТ_харид'!C87</f>
        <v>Грунтовка на акриловой основе "STM COLOR" ООО</v>
      </c>
      <c r="I16" s="45">
        <f>'7.5.-СПОТ_харид'!K87</f>
        <v>1</v>
      </c>
      <c r="J16" s="33">
        <f>'7.5.-СПОТ_харид'!G87</f>
        <v>30</v>
      </c>
      <c r="K16" s="33">
        <f>'7.5.-СПОТ_харид'!I87</f>
        <v>300720</v>
      </c>
    </row>
    <row r="17" spans="2:11">
      <c r="B17" s="34"/>
      <c r="C17" s="294" t="s">
        <v>62</v>
      </c>
      <c r="D17" s="34" t="s">
        <v>47</v>
      </c>
      <c r="E17" s="34"/>
      <c r="F17" s="33"/>
      <c r="H17" s="34" t="str">
        <f>'7.5.-СПОТ_харид'!C88</f>
        <v>Сухая строительная смесь OOO STM COLOR</v>
      </c>
      <c r="I17" s="45">
        <f>'7.5.-СПОТ_харид'!K88</f>
        <v>1</v>
      </c>
      <c r="J17" s="33">
        <f>'7.5.-СПОТ_харид'!G88</f>
        <v>50</v>
      </c>
      <c r="K17" s="33">
        <f>'7.5.-СПОТ_харид'!I88</f>
        <v>1500800</v>
      </c>
    </row>
    <row r="18" spans="2:11">
      <c r="B18" s="34"/>
      <c r="C18" s="295"/>
      <c r="D18" s="34" t="s">
        <v>48</v>
      </c>
      <c r="E18" s="34"/>
      <c r="F18" s="33"/>
      <c r="H18" s="34" t="str">
        <f>'7.5.-СПОТ_харид'!C89</f>
        <v xml:space="preserve">Песок из отсевов дробления для строительных работ  OOO Shoxjaxon Qurilish  </v>
      </c>
      <c r="I18" s="45">
        <f>'7.5.-СПОТ_харид'!K89</f>
        <v>0</v>
      </c>
      <c r="J18" s="33">
        <f>'7.5.-СПОТ_харид'!G89</f>
        <v>0</v>
      </c>
      <c r="K18" s="33">
        <f>'7.5.-СПОТ_харид'!I89</f>
        <v>0</v>
      </c>
    </row>
    <row r="19" spans="2:11">
      <c r="C19" s="296"/>
      <c r="D19" s="30" t="s">
        <v>271</v>
      </c>
      <c r="H19" s="34" t="str">
        <f>'7.5.-СПОТ_харид'!C90</f>
        <v>Разбавитель NS OOO STM COLOR</v>
      </c>
      <c r="I19" s="45">
        <f>'7.5.-СПОТ_харид'!K90</f>
        <v>1</v>
      </c>
      <c r="J19" s="33">
        <f>'7.5.-СПОТ_харид'!G90</f>
        <v>40</v>
      </c>
      <c r="K19" s="33">
        <f>'7.5.-СПОТ_харид'!I90</f>
        <v>620480</v>
      </c>
    </row>
    <row r="20" spans="2:11">
      <c r="C20" s="123"/>
      <c r="H20" s="34" t="str">
        <f>'7.5.-СПОТ_харид'!C91</f>
        <v>Теплоизоляционный материал стекловата Рулон с фольгой 15м2(12=12500*1200*50)  СП ООО ECOCLIMAT</v>
      </c>
      <c r="I20" s="45">
        <f>'7.5.-СПОТ_харид'!K91</f>
        <v>0</v>
      </c>
      <c r="J20" s="33">
        <f>'7.5.-СПОТ_харид'!G91</f>
        <v>0</v>
      </c>
      <c r="K20" s="33">
        <f>'7.5.-СПОТ_харид'!I91</f>
        <v>0</v>
      </c>
    </row>
    <row r="21" spans="2:11">
      <c r="C21" s="139"/>
      <c r="H21" s="34" t="str">
        <f>'7.5.-СПОТ_харид'!C92</f>
        <v>Лист гладкий из оцинкованной стали тол. 0,35мм.  ХК DONIYOR METALL INVEST</v>
      </c>
      <c r="I21" s="45">
        <f>'7.5.-СПОТ_харид'!K92</f>
        <v>1</v>
      </c>
      <c r="J21" s="33">
        <f>'7.5.-СПОТ_харид'!G92</f>
        <v>600</v>
      </c>
      <c r="K21" s="33">
        <f>'7.5.-СПОТ_харид'!I92</f>
        <v>29904000</v>
      </c>
    </row>
    <row r="22" spans="2:11">
      <c r="C22" s="139"/>
      <c r="H22" s="34" t="str">
        <f>'7.5.-СПОТ_харид'!C93</f>
        <v>Кафельный клей мешок 20 кг  ООО "STMCOLOR"</v>
      </c>
      <c r="I22" s="45">
        <f>'7.5.-СПОТ_харид'!K93</f>
        <v>0</v>
      </c>
      <c r="J22" s="33">
        <f>'7.5.-СПОТ_харид'!G93</f>
        <v>0</v>
      </c>
      <c r="K22" s="33">
        <f>'7.5.-СПОТ_харид'!I93</f>
        <v>0</v>
      </c>
    </row>
    <row r="23" spans="2:11">
      <c r="B23" s="34"/>
      <c r="C23" s="294" t="s">
        <v>63</v>
      </c>
      <c r="D23" s="34" t="s">
        <v>47</v>
      </c>
      <c r="E23" s="34"/>
      <c r="F23" s="33"/>
      <c r="H23" s="50" t="s">
        <v>45</v>
      </c>
      <c r="I23" s="50">
        <f>SUM(I5:I22)</f>
        <v>13</v>
      </c>
      <c r="J23" s="50"/>
      <c r="K23" s="50">
        <f t="shared" ref="K23" si="0">SUM(K5:K22)</f>
        <v>14667498526</v>
      </c>
    </row>
    <row r="24" spans="2:11">
      <c r="B24" s="34"/>
      <c r="C24" s="295"/>
      <c r="D24" s="34" t="s">
        <v>48</v>
      </c>
      <c r="E24" s="34"/>
      <c r="F24" s="33"/>
      <c r="H24" s="34"/>
      <c r="I24" s="45"/>
      <c r="J24" s="34"/>
      <c r="K24" s="34"/>
    </row>
    <row r="25" spans="2:11">
      <c r="C25" s="296"/>
      <c r="D25" s="30" t="s">
        <v>271</v>
      </c>
      <c r="H25" s="34" t="s">
        <v>58</v>
      </c>
      <c r="I25" s="45">
        <f>'7.6.-СПОТ_сотиш'!K442</f>
        <v>125</v>
      </c>
      <c r="J25" s="46">
        <f>'7.6.-СПОТ_сотиш'!G442</f>
        <v>41400</v>
      </c>
      <c r="K25" s="33">
        <f>'7.6.-СПОТ_сотиш'!I442</f>
        <v>2618970525</v>
      </c>
    </row>
    <row r="26" spans="2:11">
      <c r="B26" s="34"/>
      <c r="C26" s="294" t="s">
        <v>64</v>
      </c>
      <c r="D26" s="34" t="s">
        <v>47</v>
      </c>
      <c r="E26" s="34"/>
      <c r="F26" s="33"/>
      <c r="H26" s="80" t="s">
        <v>152</v>
      </c>
      <c r="I26" s="45">
        <f>'7.6.-СПОТ_сотиш'!K443</f>
        <v>303</v>
      </c>
      <c r="J26" s="46">
        <f>'7.6.-СПОТ_сотиш'!G443</f>
        <v>339460</v>
      </c>
      <c r="K26" s="33">
        <f>'7.6.-СПОТ_сотиш'!I443</f>
        <v>97650263428</v>
      </c>
    </row>
    <row r="27" spans="2:11">
      <c r="B27" s="34"/>
      <c r="C27" s="295"/>
      <c r="D27" s="34" t="s">
        <v>48</v>
      </c>
      <c r="E27" s="34"/>
      <c r="F27" s="33"/>
      <c r="H27" s="50" t="s">
        <v>45</v>
      </c>
      <c r="I27" s="68">
        <f>SUM(I25:I26)</f>
        <v>428</v>
      </c>
      <c r="J27" s="68"/>
      <c r="K27" s="50">
        <f t="shared" ref="K27" si="1">SUM(K25:K26)</f>
        <v>100269233953</v>
      </c>
    </row>
    <row r="28" spans="2:11">
      <c r="C28" s="296"/>
      <c r="D28" s="30" t="s">
        <v>271</v>
      </c>
    </row>
    <row r="29" spans="2:11">
      <c r="B29" s="34"/>
      <c r="C29" s="294" t="s">
        <v>77</v>
      </c>
      <c r="D29" s="34" t="s">
        <v>47</v>
      </c>
      <c r="E29" s="34"/>
      <c r="F29" s="33"/>
    </row>
    <row r="30" spans="2:11">
      <c r="B30" s="34"/>
      <c r="C30" s="295"/>
      <c r="D30" s="34" t="s">
        <v>48</v>
      </c>
      <c r="E30" s="34"/>
      <c r="F30" s="33"/>
      <c r="K30" s="30">
        <f>K27+K23</f>
        <v>114936732479</v>
      </c>
    </row>
    <row r="31" spans="2:11">
      <c r="B31" s="34"/>
      <c r="C31" s="296"/>
      <c r="D31" s="30" t="s">
        <v>271</v>
      </c>
    </row>
    <row r="32" spans="2:11">
      <c r="B32" s="34"/>
      <c r="C32" s="294" t="s">
        <v>78</v>
      </c>
      <c r="D32" s="34" t="s">
        <v>47</v>
      </c>
      <c r="E32" s="34"/>
      <c r="F32" s="33"/>
    </row>
    <row r="33" spans="2:6">
      <c r="B33" s="34"/>
      <c r="C33" s="295"/>
      <c r="D33" s="34" t="s">
        <v>48</v>
      </c>
      <c r="E33" s="34"/>
      <c r="F33" s="33"/>
    </row>
    <row r="34" spans="2:6">
      <c r="B34" s="34"/>
      <c r="C34" s="296"/>
      <c r="D34" s="30" t="s">
        <v>271</v>
      </c>
    </row>
    <row r="35" spans="2:6">
      <c r="B35" s="34"/>
      <c r="C35" s="294" t="s">
        <v>79</v>
      </c>
      <c r="D35" s="34" t="s">
        <v>47</v>
      </c>
      <c r="E35" s="34"/>
      <c r="F35" s="33"/>
    </row>
    <row r="36" spans="2:6">
      <c r="B36" s="34"/>
      <c r="C36" s="295"/>
      <c r="D36" s="34" t="s">
        <v>48</v>
      </c>
      <c r="E36" s="34"/>
      <c r="F36" s="33"/>
    </row>
    <row r="37" spans="2:6">
      <c r="B37" s="34"/>
      <c r="C37" s="296"/>
      <c r="D37" s="30" t="s">
        <v>271</v>
      </c>
    </row>
    <row r="38" spans="2:6">
      <c r="B38" s="34"/>
      <c r="C38" s="81" t="s">
        <v>54</v>
      </c>
      <c r="D38" s="54" t="s">
        <v>47</v>
      </c>
      <c r="E38" s="54">
        <f>E4+E6+E8+E10+E12+E14+E17+E23+E26+E29+E32+E35</f>
        <v>0</v>
      </c>
      <c r="F38" s="54">
        <f>F4+F6+F8+F10+F12+F14+F17+F23+F26+F29+F32+F35</f>
        <v>0</v>
      </c>
    </row>
    <row r="39" spans="2:6">
      <c r="B39" s="34"/>
      <c r="C39" s="81"/>
      <c r="D39" s="54" t="s">
        <v>48</v>
      </c>
      <c r="E39" s="54">
        <f>E5+E7+E9+E11+E13+E15+E18+E24+E27+E30+E33+E36</f>
        <v>0</v>
      </c>
      <c r="F39" s="54">
        <f>F5+F7+F9+F11+F13+F15+F18+F24+F27+F30+F33+F36</f>
        <v>0</v>
      </c>
    </row>
    <row r="40" spans="2:6">
      <c r="B40" s="34"/>
      <c r="C40" s="81"/>
      <c r="D40" s="54" t="s">
        <v>271</v>
      </c>
      <c r="E40" s="54">
        <f>E16+E19+E25+E28+E31+E34+E37</f>
        <v>0</v>
      </c>
      <c r="F40" s="54">
        <f>F16+F19+F25+F28+F31+F34+F37</f>
        <v>0</v>
      </c>
    </row>
    <row r="41" spans="2:6">
      <c r="B41" s="34"/>
      <c r="C41" s="82"/>
      <c r="D41" s="34"/>
      <c r="E41" s="50">
        <f>E38+E39+E40</f>
        <v>0</v>
      </c>
      <c r="F41" s="50">
        <f>F38+F39+F40</f>
        <v>0</v>
      </c>
    </row>
  </sheetData>
  <mergeCells count="12">
    <mergeCell ref="C26:C28"/>
    <mergeCell ref="C29:C31"/>
    <mergeCell ref="C32:C34"/>
    <mergeCell ref="C35:C37"/>
    <mergeCell ref="C4:C5"/>
    <mergeCell ref="C6:C7"/>
    <mergeCell ref="C8:C9"/>
    <mergeCell ref="C10:C11"/>
    <mergeCell ref="C12:C13"/>
    <mergeCell ref="C14:C16"/>
    <mergeCell ref="C17:C19"/>
    <mergeCell ref="C23:C25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4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3"/>
  <sheetViews>
    <sheetView view="pageBreakPreview" zoomScaleNormal="100" zoomScaleSheetLayoutView="100" workbookViewId="0">
      <selection activeCell="H10" sqref="H10"/>
    </sheetView>
  </sheetViews>
  <sheetFormatPr defaultRowHeight="15"/>
  <cols>
    <col min="1" max="1" width="9.140625" style="144"/>
    <col min="2" max="2" width="11.28515625" style="144" customWidth="1"/>
    <col min="3" max="3" width="14.42578125" style="144" customWidth="1"/>
    <col min="4" max="4" width="39.5703125" style="144" customWidth="1"/>
    <col min="5" max="5" width="37.5703125" style="144" customWidth="1"/>
    <col min="6" max="6" width="18" style="144" customWidth="1"/>
    <col min="7" max="7" width="16" style="144" customWidth="1"/>
    <col min="8" max="8" width="26.140625" style="144" customWidth="1"/>
  </cols>
  <sheetData>
    <row r="1" spans="1:8">
      <c r="B1" s="95"/>
      <c r="C1" s="95"/>
      <c r="D1" s="95"/>
      <c r="E1"/>
      <c r="F1" s="95"/>
      <c r="G1" s="95"/>
      <c r="H1" s="35" t="s">
        <v>120</v>
      </c>
    </row>
    <row r="3" spans="1:8" ht="30">
      <c r="A3" s="145" t="s">
        <v>1628</v>
      </c>
      <c r="B3" s="145" t="s">
        <v>56</v>
      </c>
      <c r="C3" s="145" t="s">
        <v>80</v>
      </c>
      <c r="D3" s="145" t="s">
        <v>308</v>
      </c>
      <c r="E3" s="145" t="s">
        <v>309</v>
      </c>
      <c r="F3" s="145" t="s">
        <v>310</v>
      </c>
      <c r="G3" s="145" t="s">
        <v>311</v>
      </c>
      <c r="H3" s="145" t="s">
        <v>87</v>
      </c>
    </row>
    <row r="4" spans="1:8" s="203" customFormat="1" ht="33" customHeight="1">
      <c r="A4" s="204">
        <v>1</v>
      </c>
      <c r="B4" s="202">
        <v>990948</v>
      </c>
      <c r="C4" s="205">
        <v>44935</v>
      </c>
      <c r="D4" s="215" t="s">
        <v>273</v>
      </c>
      <c r="E4" s="208" t="s">
        <v>788</v>
      </c>
      <c r="F4" s="208">
        <v>309267095</v>
      </c>
      <c r="G4" s="206">
        <v>425</v>
      </c>
      <c r="H4" s="219">
        <v>4641000</v>
      </c>
    </row>
    <row r="5" spans="1:8" s="203" customFormat="1" ht="33" customHeight="1">
      <c r="A5" s="204">
        <f>+A4+1</f>
        <v>2</v>
      </c>
      <c r="B5" s="202">
        <v>995599</v>
      </c>
      <c r="C5" s="205">
        <v>44939</v>
      </c>
      <c r="D5" s="216" t="s">
        <v>746</v>
      </c>
      <c r="E5" s="207" t="s">
        <v>743</v>
      </c>
      <c r="F5" s="208">
        <v>203021987</v>
      </c>
      <c r="G5" s="206">
        <v>1</v>
      </c>
      <c r="H5" s="219">
        <v>2070000</v>
      </c>
    </row>
    <row r="6" spans="1:8" s="203" customFormat="1" ht="33" customHeight="1">
      <c r="A6" s="204">
        <v>3</v>
      </c>
      <c r="B6" s="202">
        <v>1057108</v>
      </c>
      <c r="C6" s="205">
        <v>44970</v>
      </c>
      <c r="D6" s="216" t="s">
        <v>742</v>
      </c>
      <c r="E6" s="208" t="s">
        <v>743</v>
      </c>
      <c r="F6" s="208">
        <v>203021987</v>
      </c>
      <c r="G6" s="206">
        <v>1</v>
      </c>
      <c r="H6" s="219">
        <v>3000000</v>
      </c>
    </row>
    <row r="7" spans="1:8" s="203" customFormat="1" ht="33" customHeight="1">
      <c r="A7" s="204">
        <f t="shared" ref="A7:A8" si="0">+A6+1</f>
        <v>4</v>
      </c>
      <c r="B7" s="202">
        <v>1097199</v>
      </c>
      <c r="C7" s="205">
        <v>44987</v>
      </c>
      <c r="D7" s="217" t="s">
        <v>1677</v>
      </c>
      <c r="E7" s="209" t="s">
        <v>789</v>
      </c>
      <c r="F7" s="208">
        <v>201603532</v>
      </c>
      <c r="G7" s="206">
        <v>1</v>
      </c>
      <c r="H7" s="219">
        <v>10864000</v>
      </c>
    </row>
    <row r="8" spans="1:8" s="203" customFormat="1" ht="33" customHeight="1">
      <c r="A8" s="204">
        <f t="shared" si="0"/>
        <v>5</v>
      </c>
      <c r="B8" s="202">
        <v>1101243</v>
      </c>
      <c r="C8" s="205">
        <v>44988</v>
      </c>
      <c r="D8" s="218" t="s">
        <v>744</v>
      </c>
      <c r="E8" s="211" t="s">
        <v>312</v>
      </c>
      <c r="F8" s="208">
        <v>301382671</v>
      </c>
      <c r="G8" s="206">
        <v>1</v>
      </c>
      <c r="H8" s="219">
        <v>728000</v>
      </c>
    </row>
    <row r="9" spans="1:8">
      <c r="A9" s="201"/>
      <c r="B9" s="147"/>
      <c r="C9" s="172"/>
      <c r="D9" s="147"/>
      <c r="E9" s="147"/>
      <c r="F9" s="147"/>
      <c r="G9" s="147"/>
      <c r="H9" s="148"/>
    </row>
    <row r="10" spans="1:8">
      <c r="A10" s="171"/>
      <c r="B10" s="147"/>
      <c r="C10" s="172"/>
      <c r="D10" s="147"/>
      <c r="E10" s="147"/>
      <c r="F10" s="147"/>
      <c r="G10" s="147"/>
      <c r="H10" s="173">
        <f>SUM(H4:H9)</f>
        <v>21303000</v>
      </c>
    </row>
    <row r="11" spans="1:8">
      <c r="B11" s="174"/>
      <c r="C11" s="175"/>
      <c r="D11" s="174"/>
      <c r="E11" s="174"/>
      <c r="F11" s="174"/>
      <c r="G11" s="174"/>
      <c r="H11" s="176"/>
    </row>
    <row r="12" spans="1:8">
      <c r="B12" s="146"/>
      <c r="C12" s="146"/>
      <c r="D12" s="146"/>
      <c r="E12" s="146"/>
      <c r="F12" s="146"/>
      <c r="G12" s="146"/>
      <c r="H12" s="177"/>
    </row>
    <row r="13" spans="1:8">
      <c r="H13" s="178"/>
    </row>
  </sheetData>
  <sortState ref="A5:H69">
    <sortCondition ref="C5:C69"/>
  </sortState>
  <pageMargins left="0.2" right="0.19" top="0.75" bottom="0.75" header="0.3" footer="0.3"/>
  <pageSetup paperSize="9" scale="4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8"/>
  <sheetViews>
    <sheetView view="pageBreakPreview" zoomScaleSheetLayoutView="10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I61" sqref="I61"/>
    </sheetView>
  </sheetViews>
  <sheetFormatPr defaultRowHeight="15"/>
  <cols>
    <col min="1" max="1" width="5.28515625" style="42" customWidth="1"/>
    <col min="2" max="2" width="10.28515625" style="42" customWidth="1"/>
    <col min="3" max="3" width="16.28515625" style="42" bestFit="1" customWidth="1"/>
    <col min="4" max="4" width="15.5703125" style="42" customWidth="1"/>
    <col min="5" max="5" width="18.85546875" style="106" customWidth="1"/>
    <col min="6" max="6" width="23.28515625" style="43" customWidth="1"/>
    <col min="7" max="7" width="14.7109375" style="35" customWidth="1"/>
    <col min="8" max="8" width="16.85546875" style="35" customWidth="1"/>
    <col min="9" max="16384" width="9.140625" style="42"/>
  </cols>
  <sheetData>
    <row r="1" spans="1:8">
      <c r="G1" s="35" t="s">
        <v>120</v>
      </c>
    </row>
    <row r="2" spans="1:8">
      <c r="A2" s="298" t="s">
        <v>65</v>
      </c>
      <c r="B2" s="298"/>
      <c r="C2" s="298"/>
      <c r="D2" s="298"/>
      <c r="E2" s="298"/>
      <c r="F2" s="298"/>
      <c r="G2" s="298"/>
    </row>
    <row r="3" spans="1:8">
      <c r="A3" s="298" t="s">
        <v>1683</v>
      </c>
      <c r="B3" s="298"/>
      <c r="C3" s="298"/>
      <c r="D3" s="298"/>
      <c r="E3" s="298"/>
      <c r="F3" s="298"/>
      <c r="G3" s="298"/>
    </row>
    <row r="4" spans="1:8">
      <c r="G4" s="107"/>
    </row>
    <row r="5" spans="1:8" ht="39.75" customHeight="1">
      <c r="A5" s="97"/>
      <c r="B5" s="98" t="s">
        <v>324</v>
      </c>
      <c r="C5" s="98" t="s">
        <v>325</v>
      </c>
      <c r="D5" s="98" t="s">
        <v>326</v>
      </c>
      <c r="E5" s="100" t="s">
        <v>327</v>
      </c>
      <c r="F5" s="99" t="s">
        <v>328</v>
      </c>
      <c r="G5" s="100" t="s">
        <v>329</v>
      </c>
      <c r="H5" s="100" t="s">
        <v>330</v>
      </c>
    </row>
    <row r="6" spans="1:8">
      <c r="A6" s="263">
        <v>1</v>
      </c>
      <c r="B6" s="103" t="s">
        <v>2303</v>
      </c>
      <c r="C6" s="103" t="s">
        <v>338</v>
      </c>
      <c r="D6" s="103" t="s">
        <v>2357</v>
      </c>
      <c r="E6" s="142">
        <v>3660000</v>
      </c>
      <c r="F6" s="103" t="s">
        <v>275</v>
      </c>
      <c r="G6" s="103" t="s">
        <v>1252</v>
      </c>
      <c r="H6" s="142">
        <v>2932500</v>
      </c>
    </row>
    <row r="7" spans="1:8" ht="22.5">
      <c r="A7" s="263">
        <f>A6+1</f>
        <v>2</v>
      </c>
      <c r="B7" s="103" t="s">
        <v>2304</v>
      </c>
      <c r="C7" s="103" t="s">
        <v>338</v>
      </c>
      <c r="D7" s="103" t="s">
        <v>2357</v>
      </c>
      <c r="E7" s="142">
        <v>3500000</v>
      </c>
      <c r="F7" s="103" t="s">
        <v>1257</v>
      </c>
      <c r="G7" s="103" t="s">
        <v>1258</v>
      </c>
      <c r="H7" s="142">
        <v>1692220</v>
      </c>
    </row>
    <row r="8" spans="1:8" ht="22.5">
      <c r="A8" s="263">
        <f t="shared" ref="A8:A43" si="0">A7+1</f>
        <v>3</v>
      </c>
      <c r="B8" s="103" t="s">
        <v>2305</v>
      </c>
      <c r="C8" s="103" t="s">
        <v>338</v>
      </c>
      <c r="D8" s="103" t="s">
        <v>2358</v>
      </c>
      <c r="E8" s="142">
        <v>6750000</v>
      </c>
      <c r="F8" s="103" t="s">
        <v>2376</v>
      </c>
      <c r="G8" s="103" t="s">
        <v>2377</v>
      </c>
      <c r="H8" s="142">
        <v>4700000</v>
      </c>
    </row>
    <row r="9" spans="1:8" ht="22.5">
      <c r="A9" s="263">
        <f t="shared" si="0"/>
        <v>4</v>
      </c>
      <c r="B9" s="103" t="s">
        <v>2306</v>
      </c>
      <c r="C9" s="103" t="s">
        <v>338</v>
      </c>
      <c r="D9" s="103" t="s">
        <v>2359</v>
      </c>
      <c r="E9" s="142">
        <v>45281250</v>
      </c>
      <c r="F9" s="103" t="s">
        <v>2378</v>
      </c>
      <c r="G9" s="103" t="s">
        <v>2379</v>
      </c>
      <c r="H9" s="142">
        <v>39375000</v>
      </c>
    </row>
    <row r="10" spans="1:8" ht="22.5">
      <c r="A10" s="263">
        <f t="shared" si="0"/>
        <v>5</v>
      </c>
      <c r="B10" s="103" t="s">
        <v>2307</v>
      </c>
      <c r="C10" s="103" t="s">
        <v>338</v>
      </c>
      <c r="D10" s="103" t="s">
        <v>2359</v>
      </c>
      <c r="E10" s="142">
        <v>36225000</v>
      </c>
      <c r="F10" s="103" t="s">
        <v>2378</v>
      </c>
      <c r="G10" s="103" t="s">
        <v>2379</v>
      </c>
      <c r="H10" s="142">
        <v>31500000</v>
      </c>
    </row>
    <row r="11" spans="1:8" ht="22.5">
      <c r="A11" s="263">
        <f t="shared" si="0"/>
        <v>6</v>
      </c>
      <c r="B11" s="103" t="s">
        <v>2308</v>
      </c>
      <c r="C11" s="103" t="s">
        <v>338</v>
      </c>
      <c r="D11" s="103" t="s">
        <v>2359</v>
      </c>
      <c r="E11" s="142">
        <v>108675000</v>
      </c>
      <c r="F11" s="103" t="s">
        <v>2378</v>
      </c>
      <c r="G11" s="103" t="s">
        <v>2379</v>
      </c>
      <c r="H11" s="142">
        <v>94500000</v>
      </c>
    </row>
    <row r="12" spans="1:8" ht="22.5">
      <c r="A12" s="263">
        <f t="shared" si="0"/>
        <v>7</v>
      </c>
      <c r="B12" s="103" t="s">
        <v>2309</v>
      </c>
      <c r="C12" s="103" t="s">
        <v>338</v>
      </c>
      <c r="D12" s="103" t="s">
        <v>2359</v>
      </c>
      <c r="E12" s="142">
        <v>58200000</v>
      </c>
      <c r="F12" s="103" t="s">
        <v>2378</v>
      </c>
      <c r="G12" s="103" t="s">
        <v>2379</v>
      </c>
      <c r="H12" s="142">
        <v>50625000</v>
      </c>
    </row>
    <row r="13" spans="1:8">
      <c r="A13" s="263">
        <f t="shared" si="0"/>
        <v>8</v>
      </c>
      <c r="B13" s="103" t="s">
        <v>2310</v>
      </c>
      <c r="C13" s="103" t="s">
        <v>338</v>
      </c>
      <c r="D13" s="103" t="s">
        <v>2359</v>
      </c>
      <c r="E13" s="142">
        <v>8000000</v>
      </c>
      <c r="F13" s="103" t="s">
        <v>452</v>
      </c>
      <c r="G13" s="103" t="s">
        <v>1251</v>
      </c>
      <c r="H13" s="142">
        <v>5279000</v>
      </c>
    </row>
    <row r="14" spans="1:8" ht="22.5">
      <c r="A14" s="263">
        <f t="shared" si="0"/>
        <v>9</v>
      </c>
      <c r="B14" s="103" t="s">
        <v>2311</v>
      </c>
      <c r="C14" s="103" t="s">
        <v>338</v>
      </c>
      <c r="D14" s="103" t="s">
        <v>2360</v>
      </c>
      <c r="E14" s="142">
        <v>255645152</v>
      </c>
      <c r="F14" s="103" t="s">
        <v>2378</v>
      </c>
      <c r="G14" s="103" t="s">
        <v>2379</v>
      </c>
      <c r="H14" s="142">
        <v>222300000</v>
      </c>
    </row>
    <row r="15" spans="1:8" ht="22.5">
      <c r="A15" s="263">
        <f t="shared" si="0"/>
        <v>10</v>
      </c>
      <c r="B15" s="103" t="s">
        <v>2312</v>
      </c>
      <c r="C15" s="103" t="s">
        <v>338</v>
      </c>
      <c r="D15" s="103" t="s">
        <v>2360</v>
      </c>
      <c r="E15" s="142">
        <v>10561600</v>
      </c>
      <c r="F15" s="103" t="s">
        <v>376</v>
      </c>
      <c r="G15" s="103" t="s">
        <v>2380</v>
      </c>
      <c r="H15" s="142">
        <v>10561600</v>
      </c>
    </row>
    <row r="16" spans="1:8">
      <c r="A16" s="263">
        <f t="shared" si="0"/>
        <v>11</v>
      </c>
      <c r="B16" s="103" t="s">
        <v>2313</v>
      </c>
      <c r="C16" s="103" t="s">
        <v>338</v>
      </c>
      <c r="D16" s="103" t="s">
        <v>2361</v>
      </c>
      <c r="E16" s="142">
        <v>2990000</v>
      </c>
      <c r="F16" s="103" t="s">
        <v>1259</v>
      </c>
      <c r="G16" s="103" t="s">
        <v>1260</v>
      </c>
      <c r="H16" s="142">
        <v>2600000</v>
      </c>
    </row>
    <row r="17" spans="1:8">
      <c r="A17" s="263">
        <f t="shared" si="0"/>
        <v>12</v>
      </c>
      <c r="B17" s="103" t="s">
        <v>2314</v>
      </c>
      <c r="C17" s="103" t="s">
        <v>338</v>
      </c>
      <c r="D17" s="103" t="s">
        <v>2361</v>
      </c>
      <c r="E17" s="142">
        <v>690000</v>
      </c>
      <c r="F17" s="103" t="s">
        <v>1259</v>
      </c>
      <c r="G17" s="103" t="s">
        <v>1260</v>
      </c>
      <c r="H17" s="142">
        <v>600000</v>
      </c>
    </row>
    <row r="18" spans="1:8">
      <c r="A18" s="263">
        <f t="shared" si="0"/>
        <v>13</v>
      </c>
      <c r="B18" s="103" t="s">
        <v>2315</v>
      </c>
      <c r="C18" s="103" t="s">
        <v>338</v>
      </c>
      <c r="D18" s="103" t="s">
        <v>2361</v>
      </c>
      <c r="E18" s="142">
        <v>2970000</v>
      </c>
      <c r="F18" s="103" t="s">
        <v>1259</v>
      </c>
      <c r="G18" s="103" t="s">
        <v>1260</v>
      </c>
      <c r="H18" s="142">
        <v>2600000</v>
      </c>
    </row>
    <row r="19" spans="1:8">
      <c r="A19" s="263">
        <f t="shared" si="0"/>
        <v>14</v>
      </c>
      <c r="B19" s="103" t="s">
        <v>2316</v>
      </c>
      <c r="C19" s="103" t="s">
        <v>338</v>
      </c>
      <c r="D19" s="103" t="s">
        <v>2361</v>
      </c>
      <c r="E19" s="142">
        <v>2200000</v>
      </c>
      <c r="F19" s="103" t="s">
        <v>2381</v>
      </c>
      <c r="G19" s="103" t="s">
        <v>2382</v>
      </c>
      <c r="H19" s="142">
        <v>1988000</v>
      </c>
    </row>
    <row r="20" spans="1:8" ht="33.75">
      <c r="A20" s="263">
        <f t="shared" si="0"/>
        <v>15</v>
      </c>
      <c r="B20" s="103" t="s">
        <v>2317</v>
      </c>
      <c r="C20" s="103" t="s">
        <v>338</v>
      </c>
      <c r="D20" s="103" t="s">
        <v>2361</v>
      </c>
      <c r="E20" s="142">
        <v>1292000</v>
      </c>
      <c r="F20" s="103" t="s">
        <v>2383</v>
      </c>
      <c r="G20" s="103" t="s">
        <v>2384</v>
      </c>
      <c r="H20" s="142">
        <v>1200000</v>
      </c>
    </row>
    <row r="21" spans="1:8">
      <c r="A21" s="263">
        <f t="shared" si="0"/>
        <v>16</v>
      </c>
      <c r="B21" s="103" t="s">
        <v>2318</v>
      </c>
      <c r="C21" s="103" t="s">
        <v>338</v>
      </c>
      <c r="D21" s="103" t="s">
        <v>2362</v>
      </c>
      <c r="E21" s="142">
        <v>8000000</v>
      </c>
      <c r="F21" s="103" t="s">
        <v>274</v>
      </c>
      <c r="G21" s="103" t="s">
        <v>1253</v>
      </c>
      <c r="H21" s="142">
        <v>6600000</v>
      </c>
    </row>
    <row r="22" spans="1:8" ht="22.5">
      <c r="A22" s="263">
        <f t="shared" si="0"/>
        <v>17</v>
      </c>
      <c r="B22" s="103" t="s">
        <v>2319</v>
      </c>
      <c r="C22" s="103" t="s">
        <v>338</v>
      </c>
      <c r="D22" s="103" t="s">
        <v>2363</v>
      </c>
      <c r="E22" s="142">
        <v>1250000</v>
      </c>
      <c r="F22" s="103" t="s">
        <v>2385</v>
      </c>
      <c r="G22" s="103" t="s">
        <v>2386</v>
      </c>
      <c r="H22" s="142">
        <v>889250</v>
      </c>
    </row>
    <row r="23" spans="1:8" ht="22.5">
      <c r="A23" s="263">
        <f t="shared" si="0"/>
        <v>18</v>
      </c>
      <c r="B23" s="103" t="s">
        <v>2320</v>
      </c>
      <c r="C23" s="103" t="s">
        <v>338</v>
      </c>
      <c r="D23" s="103" t="s">
        <v>2362</v>
      </c>
      <c r="E23" s="142">
        <v>1200000</v>
      </c>
      <c r="F23" s="103" t="s">
        <v>2385</v>
      </c>
      <c r="G23" s="103" t="s">
        <v>2386</v>
      </c>
      <c r="H23" s="142">
        <v>837500</v>
      </c>
    </row>
    <row r="24" spans="1:8" ht="45">
      <c r="A24" s="264">
        <f t="shared" si="0"/>
        <v>19</v>
      </c>
      <c r="B24" s="266" t="s">
        <v>2321</v>
      </c>
      <c r="C24" s="266" t="s">
        <v>338</v>
      </c>
      <c r="D24" s="266" t="s">
        <v>2362</v>
      </c>
      <c r="E24" s="272">
        <v>6000000</v>
      </c>
      <c r="F24" s="266" t="s">
        <v>1254</v>
      </c>
      <c r="G24" s="266" t="s">
        <v>1255</v>
      </c>
      <c r="H24" s="272">
        <v>4000000</v>
      </c>
    </row>
    <row r="25" spans="1:8" ht="22.5">
      <c r="A25" s="263">
        <f t="shared" si="0"/>
        <v>20</v>
      </c>
      <c r="B25" s="103" t="s">
        <v>2322</v>
      </c>
      <c r="C25" s="103" t="s">
        <v>338</v>
      </c>
      <c r="D25" s="103" t="s">
        <v>2364</v>
      </c>
      <c r="E25" s="142">
        <v>1086624</v>
      </c>
      <c r="F25" s="103" t="s">
        <v>411</v>
      </c>
      <c r="G25" s="103" t="s">
        <v>1256</v>
      </c>
      <c r="H25" s="142">
        <v>731001.6</v>
      </c>
    </row>
    <row r="26" spans="1:8" ht="22.5">
      <c r="A26" s="263">
        <f t="shared" si="0"/>
        <v>21</v>
      </c>
      <c r="B26" s="103" t="s">
        <v>2323</v>
      </c>
      <c r="C26" s="103" t="s">
        <v>338</v>
      </c>
      <c r="D26" s="103" t="s">
        <v>2364</v>
      </c>
      <c r="E26" s="142">
        <v>1175328</v>
      </c>
      <c r="F26" s="103" t="s">
        <v>411</v>
      </c>
      <c r="G26" s="103" t="s">
        <v>1256</v>
      </c>
      <c r="H26" s="142">
        <v>790675.20000000007</v>
      </c>
    </row>
    <row r="27" spans="1:8" ht="22.5">
      <c r="A27" s="263">
        <f t="shared" si="0"/>
        <v>22</v>
      </c>
      <c r="B27" s="103" t="s">
        <v>2324</v>
      </c>
      <c r="C27" s="103" t="s">
        <v>338</v>
      </c>
      <c r="D27" s="103" t="s">
        <v>2364</v>
      </c>
      <c r="E27" s="142">
        <v>2562000</v>
      </c>
      <c r="F27" s="103" t="s">
        <v>411</v>
      </c>
      <c r="G27" s="103" t="s">
        <v>1256</v>
      </c>
      <c r="H27" s="142">
        <v>1708000</v>
      </c>
    </row>
    <row r="28" spans="1:8">
      <c r="A28" s="263">
        <f t="shared" si="0"/>
        <v>23</v>
      </c>
      <c r="B28" s="103" t="s">
        <v>2325</v>
      </c>
      <c r="C28" s="103" t="s">
        <v>338</v>
      </c>
      <c r="D28" s="103" t="s">
        <v>2364</v>
      </c>
      <c r="E28" s="142">
        <v>400000</v>
      </c>
      <c r="F28" s="103" t="s">
        <v>452</v>
      </c>
      <c r="G28" s="103" t="s">
        <v>1251</v>
      </c>
      <c r="H28" s="142">
        <v>355000</v>
      </c>
    </row>
    <row r="29" spans="1:8">
      <c r="A29" s="263">
        <f t="shared" si="0"/>
        <v>24</v>
      </c>
      <c r="B29" s="103" t="s">
        <v>2326</v>
      </c>
      <c r="C29" s="103" t="s">
        <v>338</v>
      </c>
      <c r="D29" s="103" t="s">
        <v>2364</v>
      </c>
      <c r="E29" s="142">
        <v>450000</v>
      </c>
      <c r="F29" s="103" t="s">
        <v>452</v>
      </c>
      <c r="G29" s="103" t="s">
        <v>1251</v>
      </c>
      <c r="H29" s="142">
        <v>354940</v>
      </c>
    </row>
    <row r="30" spans="1:8">
      <c r="A30" s="263">
        <f t="shared" si="0"/>
        <v>25</v>
      </c>
      <c r="B30" s="103" t="s">
        <v>2327</v>
      </c>
      <c r="C30" s="103" t="s">
        <v>338</v>
      </c>
      <c r="D30" s="103" t="s">
        <v>2364</v>
      </c>
      <c r="E30" s="142">
        <v>500000</v>
      </c>
      <c r="F30" s="103" t="s">
        <v>452</v>
      </c>
      <c r="G30" s="103" t="s">
        <v>1251</v>
      </c>
      <c r="H30" s="142">
        <v>325000</v>
      </c>
    </row>
    <row r="31" spans="1:8" ht="33.75">
      <c r="A31" s="263">
        <f t="shared" si="0"/>
        <v>26</v>
      </c>
      <c r="B31" s="103" t="s">
        <v>2328</v>
      </c>
      <c r="C31" s="103" t="s">
        <v>338</v>
      </c>
      <c r="D31" s="103" t="s">
        <v>2364</v>
      </c>
      <c r="E31" s="142">
        <v>700000</v>
      </c>
      <c r="F31" s="103" t="s">
        <v>2387</v>
      </c>
      <c r="G31" s="103" t="s">
        <v>2388</v>
      </c>
      <c r="H31" s="142">
        <v>600000</v>
      </c>
    </row>
    <row r="32" spans="1:8" ht="22.5">
      <c r="A32" s="263">
        <f t="shared" si="0"/>
        <v>27</v>
      </c>
      <c r="B32" s="103" t="s">
        <v>2329</v>
      </c>
      <c r="C32" s="103" t="s">
        <v>338</v>
      </c>
      <c r="D32" s="103" t="s">
        <v>2364</v>
      </c>
      <c r="E32" s="142">
        <v>1789502.4000000001</v>
      </c>
      <c r="F32" s="103" t="s">
        <v>411</v>
      </c>
      <c r="G32" s="103" t="s">
        <v>1256</v>
      </c>
      <c r="H32" s="142">
        <v>1168204.8</v>
      </c>
    </row>
    <row r="33" spans="1:8">
      <c r="A33" s="263">
        <f t="shared" si="0"/>
        <v>28</v>
      </c>
      <c r="B33" s="103" t="s">
        <v>2330</v>
      </c>
      <c r="C33" s="103" t="s">
        <v>338</v>
      </c>
      <c r="D33" s="103" t="s">
        <v>2365</v>
      </c>
      <c r="E33" s="142">
        <v>6000000</v>
      </c>
      <c r="F33" s="103" t="s">
        <v>2389</v>
      </c>
      <c r="G33" s="103" t="s">
        <v>2390</v>
      </c>
      <c r="H33" s="142">
        <v>2312600</v>
      </c>
    </row>
    <row r="34" spans="1:8">
      <c r="A34" s="263">
        <f t="shared" si="0"/>
        <v>29</v>
      </c>
      <c r="B34" s="199" t="s">
        <v>2331</v>
      </c>
      <c r="C34" s="199" t="s">
        <v>338</v>
      </c>
      <c r="D34" s="269">
        <v>44963</v>
      </c>
      <c r="E34" s="142">
        <v>22000000</v>
      </c>
      <c r="F34" s="199" t="s">
        <v>384</v>
      </c>
      <c r="G34" s="199">
        <v>302764392</v>
      </c>
      <c r="H34" s="142">
        <v>22000000</v>
      </c>
    </row>
    <row r="35" spans="1:8">
      <c r="A35" s="263">
        <f t="shared" si="0"/>
        <v>30</v>
      </c>
      <c r="B35" s="199" t="s">
        <v>2332</v>
      </c>
      <c r="C35" s="199" t="s">
        <v>338</v>
      </c>
      <c r="D35" s="269">
        <v>44966</v>
      </c>
      <c r="E35" s="142">
        <v>26000000</v>
      </c>
      <c r="F35" s="125" t="s">
        <v>400</v>
      </c>
      <c r="G35" s="199">
        <v>300496854</v>
      </c>
      <c r="H35" s="142">
        <v>25000000</v>
      </c>
    </row>
    <row r="36" spans="1:8" ht="33.75">
      <c r="A36" s="263">
        <f t="shared" si="0"/>
        <v>31</v>
      </c>
      <c r="B36" s="103" t="s">
        <v>2333</v>
      </c>
      <c r="C36" s="103" t="s">
        <v>338</v>
      </c>
      <c r="D36" s="103" t="s">
        <v>2366</v>
      </c>
      <c r="E36" s="142">
        <v>6000000</v>
      </c>
      <c r="F36" s="103" t="s">
        <v>2391</v>
      </c>
      <c r="G36" s="103" t="s">
        <v>2392</v>
      </c>
      <c r="H36" s="142">
        <v>3999999</v>
      </c>
    </row>
    <row r="37" spans="1:8">
      <c r="A37" s="265">
        <f t="shared" si="0"/>
        <v>32</v>
      </c>
      <c r="B37" s="267" t="s">
        <v>2334</v>
      </c>
      <c r="C37" s="267" t="s">
        <v>338</v>
      </c>
      <c r="D37" s="270">
        <v>44980</v>
      </c>
      <c r="E37" s="273">
        <v>73500000</v>
      </c>
      <c r="F37" s="267" t="s">
        <v>408</v>
      </c>
      <c r="G37" s="267">
        <v>200588569</v>
      </c>
      <c r="H37" s="273">
        <v>72225000</v>
      </c>
    </row>
    <row r="38" spans="1:8">
      <c r="A38" s="263">
        <f t="shared" si="0"/>
        <v>33</v>
      </c>
      <c r="B38" s="268" t="s">
        <v>2335</v>
      </c>
      <c r="C38" s="124" t="s">
        <v>338</v>
      </c>
      <c r="D38" s="271">
        <v>44988</v>
      </c>
      <c r="E38" s="274">
        <v>10000000</v>
      </c>
      <c r="F38" s="268" t="s">
        <v>2393</v>
      </c>
      <c r="G38" s="268">
        <v>307821982</v>
      </c>
      <c r="H38" s="274">
        <v>4816000</v>
      </c>
    </row>
    <row r="39" spans="1:8">
      <c r="A39" s="263">
        <f t="shared" si="0"/>
        <v>34</v>
      </c>
      <c r="B39" s="268" t="s">
        <v>2336</v>
      </c>
      <c r="C39" s="124" t="s">
        <v>338</v>
      </c>
      <c r="D39" s="271">
        <v>44988</v>
      </c>
      <c r="E39" s="274">
        <v>1680000</v>
      </c>
      <c r="F39" s="268" t="s">
        <v>2393</v>
      </c>
      <c r="G39" s="268">
        <v>307821982</v>
      </c>
      <c r="H39" s="274">
        <v>809088</v>
      </c>
    </row>
    <row r="40" spans="1:8">
      <c r="A40" s="263">
        <f t="shared" si="0"/>
        <v>35</v>
      </c>
      <c r="B40" s="268" t="s">
        <v>2337</v>
      </c>
      <c r="C40" s="124" t="s">
        <v>338</v>
      </c>
      <c r="D40" s="271">
        <v>44988</v>
      </c>
      <c r="E40" s="274">
        <v>9000000</v>
      </c>
      <c r="F40" s="275" t="s">
        <v>2394</v>
      </c>
      <c r="G40" s="268">
        <v>309529955</v>
      </c>
      <c r="H40" s="276">
        <v>4411000</v>
      </c>
    </row>
    <row r="41" spans="1:8">
      <c r="A41" s="263">
        <f t="shared" si="0"/>
        <v>36</v>
      </c>
      <c r="B41" s="143" t="s">
        <v>2338</v>
      </c>
      <c r="C41" s="103" t="s">
        <v>338</v>
      </c>
      <c r="D41" s="103" t="s">
        <v>2367</v>
      </c>
      <c r="E41" s="142">
        <v>9000000</v>
      </c>
      <c r="F41" s="143" t="s">
        <v>2393</v>
      </c>
      <c r="G41" s="103" t="s">
        <v>2395</v>
      </c>
      <c r="H41" s="142">
        <v>4480000</v>
      </c>
    </row>
    <row r="42" spans="1:8" ht="22.5">
      <c r="A42" s="263">
        <f t="shared" si="0"/>
        <v>37</v>
      </c>
      <c r="B42" s="143" t="s">
        <v>2339</v>
      </c>
      <c r="C42" s="103" t="s">
        <v>338</v>
      </c>
      <c r="D42" s="103" t="s">
        <v>2368</v>
      </c>
      <c r="E42" s="142">
        <v>100680000</v>
      </c>
      <c r="F42" s="143" t="s">
        <v>2378</v>
      </c>
      <c r="G42" s="103" t="s">
        <v>2379</v>
      </c>
      <c r="H42" s="142">
        <v>87600000</v>
      </c>
    </row>
    <row r="43" spans="1:8" ht="22.5">
      <c r="A43" s="263">
        <f t="shared" si="0"/>
        <v>38</v>
      </c>
      <c r="B43" s="143" t="s">
        <v>2340</v>
      </c>
      <c r="C43" s="103" t="s">
        <v>338</v>
      </c>
      <c r="D43" s="103" t="s">
        <v>2369</v>
      </c>
      <c r="E43" s="142">
        <v>9000000</v>
      </c>
      <c r="F43" s="143" t="s">
        <v>2396</v>
      </c>
      <c r="G43" s="103" t="s">
        <v>2397</v>
      </c>
      <c r="H43" s="142">
        <v>5878000</v>
      </c>
    </row>
    <row r="44" spans="1:8" ht="22.5">
      <c r="A44" s="263">
        <f>A43+1</f>
        <v>39</v>
      </c>
      <c r="B44" s="143" t="s">
        <v>2341</v>
      </c>
      <c r="C44" s="103" t="s">
        <v>338</v>
      </c>
      <c r="D44" s="103" t="s">
        <v>2368</v>
      </c>
      <c r="E44" s="142">
        <v>51700000</v>
      </c>
      <c r="F44" s="143" t="s">
        <v>2378</v>
      </c>
      <c r="G44" s="103" t="s">
        <v>2379</v>
      </c>
      <c r="H44" s="142">
        <v>45000000</v>
      </c>
    </row>
    <row r="45" spans="1:8">
      <c r="A45" s="263">
        <f t="shared" ref="A45:A59" si="1">A44+1</f>
        <v>40</v>
      </c>
      <c r="B45" s="143" t="s">
        <v>2342</v>
      </c>
      <c r="C45" s="143" t="s">
        <v>338</v>
      </c>
      <c r="D45" s="143" t="s">
        <v>2370</v>
      </c>
      <c r="E45" s="142">
        <v>320000</v>
      </c>
      <c r="F45" s="143" t="s">
        <v>2398</v>
      </c>
      <c r="G45" s="143" t="s">
        <v>2399</v>
      </c>
      <c r="H45" s="142">
        <v>200000</v>
      </c>
    </row>
    <row r="46" spans="1:8">
      <c r="A46" s="263">
        <f t="shared" si="1"/>
        <v>41</v>
      </c>
      <c r="B46" s="143" t="s">
        <v>2343</v>
      </c>
      <c r="C46" s="143" t="s">
        <v>338</v>
      </c>
      <c r="D46" s="143" t="s">
        <v>2370</v>
      </c>
      <c r="E46" s="142">
        <v>600000</v>
      </c>
      <c r="F46" s="143" t="s">
        <v>2398</v>
      </c>
      <c r="G46" s="143" t="s">
        <v>2399</v>
      </c>
      <c r="H46" s="142">
        <v>240000</v>
      </c>
    </row>
    <row r="47" spans="1:8">
      <c r="A47" s="263">
        <f t="shared" si="1"/>
        <v>42</v>
      </c>
      <c r="B47" s="143" t="s">
        <v>2344</v>
      </c>
      <c r="C47" s="143" t="s">
        <v>338</v>
      </c>
      <c r="D47" s="143" t="s">
        <v>2371</v>
      </c>
      <c r="E47" s="142">
        <v>320000</v>
      </c>
      <c r="F47" s="143" t="s">
        <v>2400</v>
      </c>
      <c r="G47" s="143" t="s">
        <v>1222</v>
      </c>
      <c r="H47" s="142">
        <v>268800</v>
      </c>
    </row>
    <row r="48" spans="1:8" ht="22.5">
      <c r="A48" s="263">
        <f t="shared" si="1"/>
        <v>43</v>
      </c>
      <c r="B48" s="143" t="s">
        <v>2345</v>
      </c>
      <c r="C48" s="143" t="s">
        <v>338</v>
      </c>
      <c r="D48" s="143" t="s">
        <v>2372</v>
      </c>
      <c r="E48" s="142">
        <v>100000000</v>
      </c>
      <c r="F48" s="143" t="s">
        <v>2401</v>
      </c>
      <c r="G48" s="143" t="s">
        <v>2402</v>
      </c>
      <c r="H48" s="142">
        <v>100000000</v>
      </c>
    </row>
    <row r="49" spans="1:8">
      <c r="A49" s="263">
        <f t="shared" si="1"/>
        <v>44</v>
      </c>
      <c r="B49" s="143" t="s">
        <v>2346</v>
      </c>
      <c r="C49" s="143" t="s">
        <v>338</v>
      </c>
      <c r="D49" s="143" t="s">
        <v>2373</v>
      </c>
      <c r="E49" s="142">
        <v>8500000</v>
      </c>
      <c r="F49" s="143" t="s">
        <v>2400</v>
      </c>
      <c r="G49" s="143" t="s">
        <v>1222</v>
      </c>
      <c r="H49" s="142">
        <v>5712000</v>
      </c>
    </row>
    <row r="50" spans="1:8">
      <c r="A50" s="263">
        <f t="shared" si="1"/>
        <v>45</v>
      </c>
      <c r="B50" s="143" t="s">
        <v>2347</v>
      </c>
      <c r="C50" s="143" t="s">
        <v>338</v>
      </c>
      <c r="D50" s="143" t="s">
        <v>2374</v>
      </c>
      <c r="E50" s="142">
        <v>4500000</v>
      </c>
      <c r="F50" s="143" t="s">
        <v>2403</v>
      </c>
      <c r="G50" s="143" t="s">
        <v>2404</v>
      </c>
      <c r="H50" s="142">
        <v>3600000</v>
      </c>
    </row>
    <row r="51" spans="1:8" ht="22.5">
      <c r="A51" s="263">
        <f t="shared" si="1"/>
        <v>46</v>
      </c>
      <c r="B51" s="143" t="s">
        <v>2348</v>
      </c>
      <c r="C51" s="143" t="s">
        <v>338</v>
      </c>
      <c r="D51" s="143" t="s">
        <v>2370</v>
      </c>
      <c r="E51" s="142">
        <v>1000000</v>
      </c>
      <c r="F51" s="143" t="s">
        <v>2405</v>
      </c>
      <c r="G51" s="143" t="s">
        <v>2406</v>
      </c>
      <c r="H51" s="142">
        <v>740000</v>
      </c>
    </row>
    <row r="52" spans="1:8">
      <c r="A52" s="263">
        <f t="shared" si="1"/>
        <v>47</v>
      </c>
      <c r="B52" s="143" t="s">
        <v>2349</v>
      </c>
      <c r="C52" s="143" t="s">
        <v>338</v>
      </c>
      <c r="D52" s="143" t="s">
        <v>2370</v>
      </c>
      <c r="E52" s="142">
        <v>4500000</v>
      </c>
      <c r="F52" s="143" t="s">
        <v>2398</v>
      </c>
      <c r="G52" s="143" t="s">
        <v>2399</v>
      </c>
      <c r="H52" s="142">
        <v>2400000</v>
      </c>
    </row>
    <row r="53" spans="1:8">
      <c r="A53" s="263">
        <f t="shared" si="1"/>
        <v>48</v>
      </c>
      <c r="B53" s="143" t="s">
        <v>2350</v>
      </c>
      <c r="C53" s="143" t="s">
        <v>338</v>
      </c>
      <c r="D53" s="143" t="s">
        <v>2372</v>
      </c>
      <c r="E53" s="142">
        <v>19250000</v>
      </c>
      <c r="F53" s="143" t="s">
        <v>2407</v>
      </c>
      <c r="G53" s="143" t="s">
        <v>2408</v>
      </c>
      <c r="H53" s="142">
        <v>13300000</v>
      </c>
    </row>
    <row r="54" spans="1:8">
      <c r="A54" s="263">
        <f t="shared" si="1"/>
        <v>49</v>
      </c>
      <c r="B54" s="143" t="s">
        <v>2351</v>
      </c>
      <c r="C54" s="143" t="s">
        <v>338</v>
      </c>
      <c r="D54" s="143" t="s">
        <v>2370</v>
      </c>
      <c r="E54" s="142">
        <v>1000000</v>
      </c>
      <c r="F54" s="143" t="s">
        <v>2398</v>
      </c>
      <c r="G54" s="143" t="s">
        <v>2399</v>
      </c>
      <c r="H54" s="142">
        <v>600000</v>
      </c>
    </row>
    <row r="55" spans="1:8" ht="22.5">
      <c r="A55" s="263">
        <f t="shared" si="1"/>
        <v>50</v>
      </c>
      <c r="B55" s="143" t="s">
        <v>2352</v>
      </c>
      <c r="C55" s="143" t="s">
        <v>338</v>
      </c>
      <c r="D55" s="143" t="s">
        <v>2373</v>
      </c>
      <c r="E55" s="142">
        <v>3330000</v>
      </c>
      <c r="F55" s="143" t="s">
        <v>2409</v>
      </c>
      <c r="G55" s="143" t="s">
        <v>2410</v>
      </c>
      <c r="H55" s="142">
        <v>2664090</v>
      </c>
    </row>
    <row r="56" spans="1:8">
      <c r="A56" s="263">
        <f t="shared" si="1"/>
        <v>51</v>
      </c>
      <c r="B56" s="143" t="s">
        <v>2353</v>
      </c>
      <c r="C56" s="143" t="s">
        <v>338</v>
      </c>
      <c r="D56" s="143" t="s">
        <v>2370</v>
      </c>
      <c r="E56" s="142">
        <v>900000</v>
      </c>
      <c r="F56" s="143" t="s">
        <v>2398</v>
      </c>
      <c r="G56" s="143" t="s">
        <v>2399</v>
      </c>
      <c r="H56" s="142">
        <v>450000</v>
      </c>
    </row>
    <row r="57" spans="1:8" ht="22.5">
      <c r="A57" s="263">
        <f t="shared" si="1"/>
        <v>52</v>
      </c>
      <c r="B57" s="143" t="s">
        <v>2354</v>
      </c>
      <c r="C57" s="143" t="s">
        <v>338</v>
      </c>
      <c r="D57" s="143" t="s">
        <v>2375</v>
      </c>
      <c r="E57" s="142">
        <v>27000000</v>
      </c>
      <c r="F57" s="143" t="s">
        <v>402</v>
      </c>
      <c r="G57" s="143" t="s">
        <v>2411</v>
      </c>
      <c r="H57" s="142">
        <v>27000000</v>
      </c>
    </row>
    <row r="58" spans="1:8" ht="22.5">
      <c r="A58" s="263">
        <f t="shared" si="1"/>
        <v>53</v>
      </c>
      <c r="B58" s="143" t="s">
        <v>2355</v>
      </c>
      <c r="C58" s="143" t="s">
        <v>338</v>
      </c>
      <c r="D58" s="143" t="s">
        <v>2375</v>
      </c>
      <c r="E58" s="142">
        <v>26800000</v>
      </c>
      <c r="F58" s="143" t="s">
        <v>402</v>
      </c>
      <c r="G58" s="143" t="s">
        <v>2411</v>
      </c>
      <c r="H58" s="142">
        <v>26800000</v>
      </c>
    </row>
    <row r="59" spans="1:8">
      <c r="A59" s="263">
        <f t="shared" si="1"/>
        <v>54</v>
      </c>
      <c r="B59" s="143" t="s">
        <v>2356</v>
      </c>
      <c r="C59" s="143" t="s">
        <v>338</v>
      </c>
      <c r="D59" s="143" t="s">
        <v>2371</v>
      </c>
      <c r="E59" s="142">
        <v>72000000</v>
      </c>
      <c r="F59" s="143" t="s">
        <v>2412</v>
      </c>
      <c r="G59" s="143" t="s">
        <v>718</v>
      </c>
      <c r="H59" s="142">
        <v>40000000</v>
      </c>
    </row>
    <row r="60" spans="1:8">
      <c r="A60" s="125"/>
      <c r="B60" s="125"/>
      <c r="C60" s="126"/>
      <c r="D60" s="127"/>
      <c r="E60" s="125"/>
      <c r="F60" s="125"/>
      <c r="G60" s="126"/>
      <c r="H60" s="128"/>
    </row>
    <row r="61" spans="1:8">
      <c r="A61" s="129"/>
      <c r="B61" s="129"/>
      <c r="C61" s="129" t="s">
        <v>45</v>
      </c>
      <c r="D61" s="129"/>
      <c r="E61" s="130"/>
      <c r="F61" s="131"/>
      <c r="G61" s="132"/>
      <c r="H61" s="133">
        <f>SUM(H6:H60)</f>
        <v>993319468.60000002</v>
      </c>
    </row>
    <row r="68" spans="6:6">
      <c r="F68" s="140" t="e">
        <f>H61+'7.2-Конкурс-Отб.наил.предл.'!L10+#REF!</f>
        <v>#REF!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1-Хом аше ва мат</vt:lpstr>
      <vt:lpstr>3-Импорт 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 хт харид</vt:lpstr>
      <vt:lpstr>7.2-Конкурс-Отб.наил.предл.</vt:lpstr>
      <vt:lpstr>7.3.-Прямые закупки за 2022</vt:lpstr>
      <vt:lpstr>7.4.-Аукцион</vt:lpstr>
      <vt:lpstr>7.5.-СПОТ_харид</vt:lpstr>
      <vt:lpstr>7.6.-СПОТ_сотиш</vt:lpstr>
      <vt:lpstr>8-coopere</vt:lpstr>
      <vt:lpstr>Восстановлен 2022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 хт харид'!Заголовки_для_печати</vt:lpstr>
      <vt:lpstr>'7.6.-СПОТ_сотиш'!Заголовки_для_печати</vt:lpstr>
      <vt:lpstr>'1-Хом аше ва мат'!Область_печати</vt:lpstr>
      <vt:lpstr>'2-Махсулот сотиш'!Область_печати</vt:lpstr>
      <vt:lpstr>'3-Импорт '!Область_печати</vt:lpstr>
      <vt:lpstr>'3-Хизматлар'!Область_печати</vt:lpstr>
      <vt:lpstr>'7.1-xarid.uzex.uz'!Область_печати</vt:lpstr>
      <vt:lpstr>'7.1-Магазин хт харид'!Область_печати</vt:lpstr>
      <vt:lpstr>'7.2-Конкурс-Отб.наил.предл.'!Область_печати</vt:lpstr>
      <vt:lpstr>'7.4.-Аукцион'!Область_печати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2023-04-20T08:17:13Z</cp:lastPrinted>
  <dcterms:created xsi:type="dcterms:W3CDTF">2017-10-16T10:27:44Z</dcterms:created>
  <dcterms:modified xsi:type="dcterms:W3CDTF">2023-04-20T11:19:26Z</dcterms:modified>
</cp:coreProperties>
</file>